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4" firstSheet="1" activeTab="3"/>
  </bookViews>
  <sheets>
    <sheet name="Форма № 1" sheetId="1" r:id="rId1"/>
    <sheet name="Форма №2 (табл. 1,2) 2012г" sheetId="2" r:id="rId2"/>
    <sheet name="Форма № 2 (табл. 3) 2012г" sheetId="3" r:id="rId3"/>
    <sheet name="Форма №2 (табл. 1,2) 2013г" sheetId="4" r:id="rId4"/>
    <sheet name="Форма № 2 (табл. 3) 2013г" sheetId="5" r:id="rId5"/>
  </sheets>
  <externalReferences>
    <externalReference r:id="rId8"/>
    <externalReference r:id="rId9"/>
  </externalReferences>
  <definedNames>
    <definedName name="_xlnm.Print_Area" localSheetId="2">'Форма № 2 (табл. 3) 2012г'!$A$1:$M$29</definedName>
    <definedName name="_xlnm.Print_Area" localSheetId="4">'Форма № 2 (табл. 3) 2013г'!$A$1:$M$29</definedName>
    <definedName name="_xlnm.Print_Area" localSheetId="1">'Форма №2 (табл. 1,2) 2012г'!$A$1:$D$49</definedName>
    <definedName name="_xlnm.Print_Area" localSheetId="3">'Форма №2 (табл. 1,2) 2013г'!$A$1:$D$49</definedName>
  </definedNames>
  <calcPr fullCalcOnLoad="1"/>
</workbook>
</file>

<file path=xl/sharedStrings.xml><?xml version="1.0" encoding="utf-8"?>
<sst xmlns="http://schemas.openxmlformats.org/spreadsheetml/2006/main" count="487" uniqueCount="217">
  <si>
    <t>Форма раскрытия информации о ценах (тарифах, сборах)</t>
  </si>
  <si>
    <t xml:space="preserve"> на регулирумые работы (услуги) </t>
  </si>
  <si>
    <t>№ п/п</t>
  </si>
  <si>
    <t>Перечень услуг (работ),   оказываемых СЕМ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</si>
  <si>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</si>
  <si>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</si>
  <si>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№ 1</t>
  </si>
  <si>
    <t>Цена (тарифы, сборы)</t>
  </si>
  <si>
    <t>Глинозем</t>
  </si>
  <si>
    <t>Железорудный концентрат</t>
  </si>
  <si>
    <t>Окатыши, титановый шлак, клинкер</t>
  </si>
  <si>
    <t>Кокс угольный</t>
  </si>
  <si>
    <t>Уголь каменный</t>
  </si>
  <si>
    <t>Металлолом</t>
  </si>
  <si>
    <t>Минеральные удобрения</t>
  </si>
  <si>
    <t>Апатитовый концентрат (перегрузка спецустановкой)</t>
  </si>
  <si>
    <t>Грузы в пакетах жесткого крепления</t>
  </si>
  <si>
    <t>Грузы в биг-бегах</t>
  </si>
  <si>
    <t>Грузы в ящиках и без упаковки весом:</t>
  </si>
  <si>
    <t>до 250 кг</t>
  </si>
  <si>
    <t>от 251 кг до 3000 кг</t>
  </si>
  <si>
    <t>свыше 3000 кг</t>
  </si>
  <si>
    <t>Объемные грузы весом более 251 кг и объемом более 4 куб.м./т.</t>
  </si>
  <si>
    <t>Грузы катно-бочковые</t>
  </si>
  <si>
    <t>Металлы не в деле</t>
  </si>
  <si>
    <t>Металлопрокат в связках, пачках и т.п.</t>
  </si>
  <si>
    <t>Цветной металл весом до 1500 кг.</t>
  </si>
  <si>
    <t>Автотехника весом от 1801 кг до 15000 кг</t>
  </si>
  <si>
    <t>Техника на гусеничном ходу весом от 7601 кг до 15000 кг</t>
  </si>
  <si>
    <t>Контейнеры порожние весом от 1101 кг до 3000 кг</t>
  </si>
  <si>
    <t>Контейнеры 20-футовые груженые</t>
  </si>
  <si>
    <t>Контейнеры 40-футовые груженые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</si>
  <si>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</si>
  <si>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</si>
  <si>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</si>
  <si>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</si>
  <si>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</si>
  <si>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</si>
  <si>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</si>
  <si>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</si>
  <si>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</si>
  <si>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</si>
  <si>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</si>
  <si>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</si>
  <si>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</si>
  <si>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</si>
  <si>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</si>
  <si>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</si>
  <si>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</si>
  <si>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</si>
  <si>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</si>
  <si>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</si>
  <si>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</si>
  <si>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т</t>
  </si>
  <si>
    <t xml:space="preserve">ед. </t>
  </si>
  <si>
    <t>Перегрузка (долл. США)</t>
  </si>
  <si>
    <t>Прямой вариант</t>
  </si>
  <si>
    <t>Внутрипортовое перемещение</t>
  </si>
  <si>
    <t>1 кат.</t>
  </si>
  <si>
    <t>2 кат.</t>
  </si>
  <si>
    <t>3 кат.</t>
  </si>
  <si>
    <t>Хранение грузов (долл. США/сут.)</t>
  </si>
  <si>
    <t xml:space="preserve"> -</t>
  </si>
  <si>
    <t>-</t>
  </si>
  <si>
    <t>Еди-ница изме-рения</t>
  </si>
  <si>
    <t>Погрузка, выгрузка, хранение экспортно-импортных грузов:</t>
  </si>
  <si>
    <t>Погрузка, выгрузка, хранение каботажных грузов:</t>
  </si>
  <si>
    <t>2.1</t>
  </si>
  <si>
    <t>2.2</t>
  </si>
  <si>
    <t>2.3</t>
  </si>
  <si>
    <t>2.4</t>
  </si>
  <si>
    <t>Щебень</t>
  </si>
  <si>
    <t>Песок</t>
  </si>
  <si>
    <t>Соль, глина</t>
  </si>
  <si>
    <t>Кокс литейный</t>
  </si>
  <si>
    <t>Лесоматериалы всех пород (готовыми пакетами)</t>
  </si>
  <si>
    <t>Грузы в ящиеках и без упаковки весом:</t>
  </si>
  <si>
    <t>от 251 до 3000 кг</t>
  </si>
  <si>
    <t>Объемные грузы весом более 251 кг и объемом более 4 куб.м/т</t>
  </si>
  <si>
    <t>Грузы в бухтах и без упаковки</t>
  </si>
  <si>
    <t>Сталь тостолистовая</t>
  </si>
  <si>
    <t>Цветной металл весом до 1500 кг</t>
  </si>
  <si>
    <t>Металл в рулонах</t>
  </si>
  <si>
    <t>Автомобили легковые до 1800 кг (без упаковки)</t>
  </si>
  <si>
    <t>Автотехника весом от   1801 кг    до         15000 кг</t>
  </si>
  <si>
    <t>Техника на гусеничном ходу весом до  7600 кг</t>
  </si>
  <si>
    <t>Техника на гусеничном ходу весом от  7600   кг   до 15000 кг</t>
  </si>
  <si>
    <t>Контейнеры порожние весом до 1100 кг</t>
  </si>
  <si>
    <t>Контейнеры груженые весом до 10 000 кг</t>
  </si>
  <si>
    <t>Спецконтейнеры весом до 30 000 кг   (файнштейн)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</si>
  <si>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</si>
  <si>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</si>
  <si>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</si>
  <si>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</si>
  <si>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</si>
  <si>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</si>
  <si>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</si>
  <si>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</si>
  <si>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</si>
  <si>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</si>
  <si>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</si>
  <si>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</si>
  <si>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</si>
  <si>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</si>
  <si>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</si>
  <si>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</si>
  <si>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</si>
  <si>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</si>
  <si>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</si>
  <si>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</si>
  <si>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</si>
  <si>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</si>
  <si>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Перегрузка (руб.)</t>
  </si>
  <si>
    <t>Хранение грузов (руб./сут.)</t>
  </si>
  <si>
    <t>2.9.1</t>
  </si>
  <si>
    <t>2.9.2</t>
  </si>
  <si>
    <t>2.9.3</t>
  </si>
  <si>
    <t>1.11.1</t>
  </si>
  <si>
    <t>1.11.2</t>
  </si>
  <si>
    <t>1.11.3</t>
  </si>
  <si>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</si>
  <si>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</si>
  <si>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</si>
  <si>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</si>
  <si>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</si>
  <si>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</si>
  <si>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</si>
  <si>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</si>
  <si>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</si>
  <si>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</si>
  <si>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</si>
  <si>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</si>
  <si>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</si>
  <si>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</si>
  <si>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</si>
  <si>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</si>
  <si>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</si>
  <si>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</si>
  <si>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</si>
  <si>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</si>
  <si>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</si>
  <si>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</si>
  <si>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</si>
  <si>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</si>
  <si>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</si>
  <si>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</si>
  <si>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</si>
  <si>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</si>
  <si>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</si>
  <si>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</si>
  <si>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</si>
  <si>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</si>
  <si>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</si>
  <si>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</si>
  <si>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</si>
  <si>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</si>
  <si>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</si>
  <si>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</si>
  <si>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</si>
  <si>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</si>
  <si>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</si>
  <si>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ОАО "Мурманский морской торговый порт"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</si>
  <si>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</si>
  <si>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</si>
  <si>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</si>
  <si>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</si>
  <si>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</si>
  <si>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</si>
  <si>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</si>
  <si>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</si>
  <si>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</si>
  <si>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</si>
  <si>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</si>
  <si>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</si>
  <si>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</si>
  <si>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</si>
  <si>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</si>
  <si>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</si>
  <si>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</si>
  <si>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</si>
  <si>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</si>
  <si>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</si>
  <si>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</si>
  <si>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</si>
  <si>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</si>
  <si>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</si>
  <si>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</si>
  <si>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</si>
  <si>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</si>
  <si>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</si>
  <si>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</si>
  <si>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</si>
  <si>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</si>
  <si>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</si>
  <si>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</si>
  <si>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</si>
  <si>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</si>
  <si>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</si>
  <si>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</si>
  <si>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</si>
  <si>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</si>
  <si>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</si>
  <si>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</si>
  <si>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</si>
  <si>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</si>
  <si>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</si>
  <si>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</si>
  <si>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</si>
  <si>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</si>
  <si>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</si>
  <si>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</si>
  <si>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Федеральная служба по тарифам</t>
  </si>
  <si>
    <t>в ОАО "Мурманский морской торговый порт"</t>
  </si>
  <si>
    <t>Приказ Федеральной службы по тарифам от 15.08.2008 № 144-т/7 "Об утверждении тарифов на услуги в морском порту, оказываемые ОАО "Мурманский морской торговый порт"</t>
  </si>
  <si>
    <t>об основных показателях финансово-хозяйственной деятельности</t>
  </si>
  <si>
    <t>за 2012 г.</t>
  </si>
  <si>
    <t>за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</si>
</sst>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2" fontId="49" fillId="0" borderId="13" xfId="0" applyNumberFormat="1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2" fontId="49" fillId="0" borderId="17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/>
    </xf>
    <xf numFmtId="2" fontId="49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5" fontId="49" fillId="0" borderId="10" xfId="58" applyNumberFormat="1" applyFont="1" applyBorder="1" applyAlignment="1">
      <alignment/>
    </xf>
    <xf numFmtId="165" fontId="49" fillId="0" borderId="10" xfId="58" applyNumberFormat="1" applyFont="1" applyBorder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left" indent="1"/>
    </xf>
    <xf numFmtId="0" fontId="54" fillId="0" borderId="10" xfId="0" applyFont="1" applyBorder="1" applyAlignment="1">
      <alignment horizontal="left" indent="2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165" fontId="55" fillId="33" borderId="10" xfId="58" applyNumberFormat="1" applyFont="1" applyFill="1" applyBorder="1" applyAlignment="1">
      <alignment/>
    </xf>
    <xf numFmtId="165" fontId="49" fillId="0" borderId="19" xfId="58" applyNumberFormat="1" applyFont="1" applyBorder="1" applyAlignment="1">
      <alignment/>
    </xf>
    <xf numFmtId="165" fontId="55" fillId="33" borderId="19" xfId="58" applyNumberFormat="1" applyFont="1" applyFill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165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165" fontId="49" fillId="0" borderId="10" xfId="58" applyNumberFormat="1" applyFont="1" applyBorder="1" applyAlignment="1">
      <alignment horizontal="center" vertical="center" wrapText="1"/>
    </xf>
    <xf numFmtId="165" fontId="49" fillId="0" borderId="10" xfId="58" applyNumberFormat="1" applyFont="1" applyBorder="1" applyAlignment="1">
      <alignment vertical="center"/>
    </xf>
    <xf numFmtId="165" fontId="49" fillId="0" borderId="10" xfId="58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165" fontId="49" fillId="0" borderId="10" xfId="58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65" fontId="49" fillId="0" borderId="0" xfId="58" applyNumberFormat="1" applyFont="1" applyAlignment="1">
      <alignment/>
    </xf>
    <xf numFmtId="167" fontId="50" fillId="0" borderId="10" xfId="58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right"/>
    </xf>
    <xf numFmtId="165" fontId="59" fillId="0" borderId="10" xfId="58" applyNumberFormat="1" applyFont="1" applyBorder="1" applyAlignment="1">
      <alignment vertical="center"/>
    </xf>
    <xf numFmtId="165" fontId="12" fillId="0" borderId="10" xfId="58" applyNumberFormat="1" applyFont="1" applyBorder="1" applyAlignment="1">
      <alignment vertical="center"/>
    </xf>
    <xf numFmtId="165" fontId="59" fillId="0" borderId="10" xfId="58" applyNumberFormat="1" applyFont="1" applyBorder="1" applyAlignment="1">
      <alignment/>
    </xf>
    <xf numFmtId="165" fontId="59" fillId="0" borderId="19" xfId="58" applyNumberFormat="1" applyFont="1" applyBorder="1" applyAlignment="1">
      <alignment/>
    </xf>
    <xf numFmtId="165" fontId="59" fillId="33" borderId="19" xfId="58" applyNumberFormat="1" applyFont="1" applyFill="1" applyBorder="1" applyAlignment="1">
      <alignment/>
    </xf>
    <xf numFmtId="165" fontId="59" fillId="33" borderId="10" xfId="58" applyNumberFormat="1" applyFont="1" applyFill="1" applyBorder="1" applyAlignment="1">
      <alignment/>
    </xf>
    <xf numFmtId="165" fontId="12" fillId="0" borderId="10" xfId="58" applyNumberFormat="1" applyFont="1" applyFill="1" applyBorder="1" applyAlignment="1">
      <alignment/>
    </xf>
    <xf numFmtId="165" fontId="12" fillId="0" borderId="10" xfId="58" applyNumberFormat="1" applyFont="1" applyBorder="1" applyAlignment="1">
      <alignment/>
    </xf>
    <xf numFmtId="165" fontId="12" fillId="0" borderId="10" xfId="58" applyNumberFormat="1" applyFont="1" applyFill="1" applyBorder="1" applyAlignment="1">
      <alignment horizontal="center"/>
    </xf>
    <xf numFmtId="165" fontId="12" fillId="0" borderId="10" xfId="0" applyNumberFormat="1" applyFont="1" applyBorder="1" applyAlignment="1">
      <alignment/>
    </xf>
    <xf numFmtId="165" fontId="12" fillId="0" borderId="10" xfId="58" applyNumberFormat="1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166" fontId="49" fillId="0" borderId="17" xfId="58" applyNumberFormat="1" applyFont="1" applyBorder="1" applyAlignment="1">
      <alignment horizontal="center"/>
    </xf>
    <xf numFmtId="166" fontId="49" fillId="0" borderId="31" xfId="58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166" fontId="12" fillId="0" borderId="17" xfId="58" applyNumberFormat="1" applyFont="1" applyFill="1" applyBorder="1" applyAlignment="1">
      <alignment horizontal="center"/>
    </xf>
    <xf numFmtId="166" fontId="12" fillId="0" borderId="31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52;&#1054;&#1048;%20&#1044;&#1054;&#1050;&#1059;&#1052;&#1045;&#1053;&#1058;&#1067;\&#1060;&#1057;&#1058;%20&#1056;&#1086;&#1089;&#1089;&#1080;&#1080;\&#1059;&#1090;&#1074;&#1077;&#1088;&#1078;&#1076;&#1077;&#1085;&#1080;&#1077;%20&#1090;&#1072;&#1088;&#1080;&#1092;&#1086;&#1074;%202013\&#1054;&#1090;&#1095;&#1077;&#1090;%20&#1087;&#1086;%20&#1088;&#1072;&#1079;&#1076;.%20&#1091;&#1095;&#1077;&#1090;&#1091;%20&#1076;&#1086;&#1093;&#1086;&#1076;&#1086;&#1074;%20&#1080;%20&#1088;&#1072;&#1089;&#1093;&#1086;&#1076;&#1086;&#1074;%2012%20&#1084;&#1077;&#1089;.2012%20&#1086;&#1090;&#1076;&#1077;&#1083;&#1100;&#1085;&#1086;%20&#1074;&#1089;&#1087;&#1086;&#1084;%20&#1080;%20&#1072;&#1091;&#10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52;&#1054;&#1048;%20&#1044;&#1054;&#1050;&#1059;&#1052;&#1045;&#1053;&#1058;&#1067;\&#1060;&#1057;&#1058;%20&#1056;&#1086;&#1089;&#1089;&#1080;&#1080;\&#1059;&#1090;&#1074;&#1077;&#1088;&#1078;&#1076;&#1077;&#1085;&#1080;&#1077;%20&#1090;&#1072;&#1088;&#1080;&#1092;&#1086;&#1074;%202013\&#1054;&#1090;&#1095;&#1077;&#1090;%20&#1087;&#1086;%20&#1088;&#1072;&#1079;&#1076;.%20&#1091;&#1095;&#1077;&#1090;&#1091;%20&#1076;&#1086;&#1093;&#1086;&#1076;&#1086;&#1074;%20&#1080;%20&#1088;&#1072;&#1089;&#1093;&#1086;&#1076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-4"/>
      <sheetName val="Б-4 стр.1"/>
      <sheetName val="Б-4 стр.2"/>
      <sheetName val="Дох.и расх. "/>
      <sheetName val="Дох.и расх. АУП и вспом вместе"/>
      <sheetName val="Численность и зпл"/>
      <sheetName val="Раздельный учет доходов"/>
      <sheetName val="об.-сальд.29 сч."/>
      <sheetName val="анализ субконто (сч.20)"/>
      <sheetName val="анализ субконто (20,23,26)"/>
      <sheetName val="об.-сальд.20.01(1,2,3 без скл.)"/>
      <sheetName val="ОС 20.01 (складские) из 1С"/>
      <sheetName val="об.-с.20.01(комплекс мех.)"/>
      <sheetName val="об.-с.20.01(ДСК 1,2)"/>
      <sheetName val="об.-с.20.01(ПКЭ)"/>
      <sheetName val="АУП 26"/>
      <sheetName val="вспомог.подр."/>
      <sheetName val="ОС 90 (доходы)"/>
      <sheetName val="ЗТК, специф"/>
      <sheetName val="распред. численности ПКЭ"/>
      <sheetName val="распред амортизации"/>
      <sheetName val="вода на суда"/>
    </sheetNames>
    <sheetDataSet>
      <sheetData sheetId="1">
        <row r="22">
          <cell r="BS22">
            <v>2100510.02345</v>
          </cell>
          <cell r="CJ22">
            <v>1855299.6237100586</v>
          </cell>
        </row>
        <row r="23">
          <cell r="BS23">
            <v>37117.07341338982</v>
          </cell>
          <cell r="CJ23">
            <v>75387.87911317954</v>
          </cell>
        </row>
        <row r="35">
          <cell r="BS35">
            <v>3653249.7603</v>
          </cell>
          <cell r="CJ35">
            <v>2694322.9652700005</v>
          </cell>
        </row>
        <row r="36">
          <cell r="BS36">
            <v>88060</v>
          </cell>
          <cell r="CJ36">
            <v>224566</v>
          </cell>
        </row>
      </sheetData>
      <sheetData sheetId="4">
        <row r="16">
          <cell r="B16">
            <v>1095648.5479700002</v>
          </cell>
          <cell r="F16">
            <v>752065.2761737277</v>
          </cell>
          <cell r="O16">
            <v>22665.943232436683</v>
          </cell>
        </row>
        <row r="25">
          <cell r="B25">
            <v>205005.42275</v>
          </cell>
          <cell r="F25">
            <v>135956.2421625947</v>
          </cell>
          <cell r="O25">
            <v>5529.301289929707</v>
          </cell>
        </row>
        <row r="26">
          <cell r="B26">
            <v>3759.0145</v>
          </cell>
          <cell r="F26">
            <v>2458.7744735001506</v>
          </cell>
          <cell r="O26">
            <v>139.54905168283744</v>
          </cell>
        </row>
        <row r="27">
          <cell r="B27">
            <v>1295.72002</v>
          </cell>
          <cell r="F27">
            <v>742.3797883022586</v>
          </cell>
          <cell r="O27">
            <v>98.48980287611728</v>
          </cell>
        </row>
        <row r="28">
          <cell r="B28">
            <v>6228.704479999999</v>
          </cell>
          <cell r="F28">
            <v>4182.625574254391</v>
          </cell>
          <cell r="O28">
            <v>152.85649320367776</v>
          </cell>
        </row>
        <row r="29">
          <cell r="B29">
            <v>374.29725</v>
          </cell>
          <cell r="F29">
            <v>270.7183762142275</v>
          </cell>
          <cell r="O29">
            <v>4.226554251815095</v>
          </cell>
        </row>
        <row r="30">
          <cell r="B30">
            <v>7057.68083</v>
          </cell>
          <cell r="F30">
            <v>5382.262957563764</v>
          </cell>
          <cell r="O30">
            <v>26.65022292684182</v>
          </cell>
        </row>
        <row r="31">
          <cell r="B31">
            <v>1759.44232</v>
          </cell>
          <cell r="F31">
            <v>1281.0715369215495</v>
          </cell>
          <cell r="O31">
            <v>17.236386734658655</v>
          </cell>
        </row>
        <row r="32">
          <cell r="B32">
            <v>49572.2898</v>
          </cell>
          <cell r="F32">
            <v>36909.49159315738</v>
          </cell>
          <cell r="O32">
            <v>352.441609400402</v>
          </cell>
        </row>
        <row r="33">
          <cell r="B33">
            <v>63466.831170000005</v>
          </cell>
          <cell r="F33">
            <v>53386.63879147963</v>
          </cell>
          <cell r="O33">
            <v>22.152948939000286</v>
          </cell>
        </row>
        <row r="34">
          <cell r="B34">
            <v>1277.79735</v>
          </cell>
          <cell r="F34">
            <v>1091.19428565916</v>
          </cell>
          <cell r="O34">
            <v>0</v>
          </cell>
        </row>
        <row r="35">
          <cell r="B35">
            <v>54116.140490000005</v>
          </cell>
          <cell r="F35">
            <v>14046.560003233844</v>
          </cell>
          <cell r="O35">
            <v>75.79100007899999</v>
          </cell>
        </row>
        <row r="36">
          <cell r="B36">
            <v>3436.7281000000003</v>
          </cell>
          <cell r="F36">
            <v>2137.483601983768</v>
          </cell>
          <cell r="O36">
            <v>0</v>
          </cell>
        </row>
        <row r="37">
          <cell r="B37">
            <v>34373.32534</v>
          </cell>
          <cell r="F37">
            <v>34373.32534</v>
          </cell>
          <cell r="O37">
            <v>1.5061232261359691E-13</v>
          </cell>
        </row>
        <row r="38">
          <cell r="B38">
            <v>5801.72957</v>
          </cell>
          <cell r="F38">
            <v>5801.72957</v>
          </cell>
          <cell r="O38">
            <v>0</v>
          </cell>
        </row>
        <row r="39">
          <cell r="B39">
            <v>47645.90491</v>
          </cell>
          <cell r="F39">
            <v>33647.17014769523</v>
          </cell>
          <cell r="O39">
            <v>761.2837459919998</v>
          </cell>
        </row>
        <row r="40">
          <cell r="B40">
            <v>2343.7699</v>
          </cell>
          <cell r="F40">
            <v>1975.166379730603</v>
          </cell>
          <cell r="O40">
            <v>0.008924183999994556</v>
          </cell>
        </row>
        <row r="41">
          <cell r="B41">
            <v>17288.38046</v>
          </cell>
          <cell r="F41">
            <v>14577.138331397015</v>
          </cell>
          <cell r="O41">
            <v>0</v>
          </cell>
        </row>
        <row r="42">
          <cell r="B42">
            <v>3232.73171</v>
          </cell>
          <cell r="F42">
            <v>3232.73171</v>
          </cell>
          <cell r="O42">
            <v>0</v>
          </cell>
        </row>
        <row r="43">
          <cell r="B43">
            <v>4106.56098</v>
          </cell>
          <cell r="F43">
            <v>4106.56098</v>
          </cell>
        </row>
        <row r="44">
          <cell r="B44">
            <v>2.74032</v>
          </cell>
          <cell r="F44">
            <v>1.880955648</v>
          </cell>
          <cell r="O44">
            <v>0.056724624</v>
          </cell>
        </row>
        <row r="45">
          <cell r="B45">
            <v>106274.65462</v>
          </cell>
          <cell r="F45">
            <v>85449.68088239121</v>
          </cell>
          <cell r="O45">
            <v>1265.728726611262</v>
          </cell>
        </row>
        <row r="46">
          <cell r="B46">
            <v>689.6623000000001</v>
          </cell>
          <cell r="F46">
            <v>518.7234244800001</v>
          </cell>
          <cell r="O46">
            <v>11.283273990000001</v>
          </cell>
        </row>
        <row r="47">
          <cell r="B47">
            <v>0</v>
          </cell>
          <cell r="F47">
            <v>0</v>
          </cell>
          <cell r="O47">
            <v>0</v>
          </cell>
        </row>
        <row r="48">
          <cell r="B48">
            <v>60801.01454</v>
          </cell>
          <cell r="F48">
            <v>51260.62687905061</v>
          </cell>
          <cell r="O48">
            <v>0</v>
          </cell>
        </row>
        <row r="49">
          <cell r="B49">
            <v>92.20284</v>
          </cell>
          <cell r="F49">
            <v>64.196616384</v>
          </cell>
          <cell r="O49">
            <v>1.848625092</v>
          </cell>
        </row>
        <row r="50">
          <cell r="B50">
            <v>73201.74211</v>
          </cell>
          <cell r="F50">
            <v>61691.12254145636</v>
          </cell>
          <cell r="O50">
            <v>0</v>
          </cell>
        </row>
        <row r="51">
          <cell r="B51">
            <v>2302.40688</v>
          </cell>
          <cell r="F51">
            <v>2302.40688</v>
          </cell>
          <cell r="O51">
            <v>0</v>
          </cell>
        </row>
        <row r="52">
          <cell r="B52">
            <v>43163.44622</v>
          </cell>
          <cell r="F52">
            <v>36372.78131638302</v>
          </cell>
          <cell r="O52">
            <v>1.6934251860000291</v>
          </cell>
        </row>
        <row r="53">
          <cell r="B53">
            <v>45288.729450000006</v>
          </cell>
          <cell r="F53">
            <v>38169.64782456148</v>
          </cell>
          <cell r="O53">
            <v>3.7653080653399227E-13</v>
          </cell>
        </row>
        <row r="54">
          <cell r="B54">
            <v>8804.189279999999</v>
          </cell>
          <cell r="F54">
            <v>2611.2865847340113</v>
          </cell>
          <cell r="O54">
            <v>0.9869528159999751</v>
          </cell>
        </row>
        <row r="55">
          <cell r="B55">
            <v>3769.38693</v>
          </cell>
          <cell r="F55">
            <v>2587.362382352</v>
          </cell>
          <cell r="O55">
            <v>78.022666251</v>
          </cell>
        </row>
        <row r="56">
          <cell r="B56">
            <v>2909.15948</v>
          </cell>
          <cell r="F56">
            <v>2314.1832714605766</v>
          </cell>
          <cell r="O56">
            <v>29.028900851999996</v>
          </cell>
        </row>
        <row r="57">
          <cell r="B57">
            <v>170717.50121000002</v>
          </cell>
          <cell r="F57">
            <v>44856.89004882426</v>
          </cell>
          <cell r="O57">
            <v>39345.80997534953</v>
          </cell>
        </row>
        <row r="58">
          <cell r="B58">
            <v>37181.86528</v>
          </cell>
          <cell r="F58">
            <v>0</v>
          </cell>
          <cell r="O58">
            <v>0</v>
          </cell>
        </row>
        <row r="59">
          <cell r="B59">
            <v>0</v>
          </cell>
          <cell r="F59">
            <v>0</v>
          </cell>
          <cell r="O59">
            <v>0</v>
          </cell>
        </row>
        <row r="60">
          <cell r="B60">
            <v>703.09248</v>
          </cell>
          <cell r="F60">
            <v>555.6342727680001</v>
          </cell>
          <cell r="O60">
            <v>9.733370184000002</v>
          </cell>
        </row>
        <row r="63">
          <cell r="B63">
            <v>1524.60707</v>
          </cell>
          <cell r="F63">
            <v>1294.66781431614</v>
          </cell>
          <cell r="O63">
            <v>5.5853675639999985</v>
          </cell>
        </row>
        <row r="64">
          <cell r="B64">
            <v>2889.74226</v>
          </cell>
          <cell r="F64">
            <v>2164.316220303969</v>
          </cell>
          <cell r="O64">
            <v>19.704037302000003</v>
          </cell>
        </row>
        <row r="66">
          <cell r="B66">
            <v>2157.08436</v>
          </cell>
          <cell r="F66">
            <v>2157.08436</v>
          </cell>
          <cell r="O66">
            <v>0</v>
          </cell>
        </row>
        <row r="69">
          <cell r="B69">
            <v>7682.656</v>
          </cell>
          <cell r="F69">
            <v>7682.656</v>
          </cell>
          <cell r="O69">
            <v>0</v>
          </cell>
        </row>
        <row r="70">
          <cell r="B70">
            <v>2014.6006200000002</v>
          </cell>
          <cell r="F70">
            <v>2014.5576732022062</v>
          </cell>
          <cell r="O70">
            <v>1.758811846164221E-15</v>
          </cell>
        </row>
        <row r="71">
          <cell r="B71">
            <v>28941.104199999998</v>
          </cell>
          <cell r="F71">
            <v>28941.104199999998</v>
          </cell>
          <cell r="O71">
            <v>0</v>
          </cell>
        </row>
        <row r="72">
          <cell r="B72">
            <v>14107.96993</v>
          </cell>
          <cell r="F72">
            <v>14106.401007218225</v>
          </cell>
          <cell r="O72">
            <v>0.003773195999986303</v>
          </cell>
        </row>
        <row r="73">
          <cell r="B73">
            <v>442.27771</v>
          </cell>
          <cell r="F73">
            <v>309.0076034229329</v>
          </cell>
          <cell r="O73">
            <v>8.324362998</v>
          </cell>
        </row>
        <row r="79">
          <cell r="B79">
            <v>7601.94367</v>
          </cell>
          <cell r="F79">
            <v>5217.9741350879995</v>
          </cell>
          <cell r="O79">
            <v>157.36023396899998</v>
          </cell>
        </row>
        <row r="80">
          <cell r="B80">
            <v>36522.375</v>
          </cell>
          <cell r="F80">
            <v>25068.9582</v>
          </cell>
          <cell r="O80">
            <v>756.0131625</v>
          </cell>
        </row>
        <row r="81">
          <cell r="B81">
            <v>2768.97299</v>
          </cell>
          <cell r="F81">
            <v>2343.8537281165222</v>
          </cell>
          <cell r="O81">
            <v>18.082306152000008</v>
          </cell>
        </row>
        <row r="82">
          <cell r="B82">
            <v>1214.9308</v>
          </cell>
          <cell r="F82">
            <v>855.8770830285019</v>
          </cell>
          <cell r="O82">
            <v>23.57187039</v>
          </cell>
        </row>
        <row r="85">
          <cell r="B85">
            <v>14268.20256</v>
          </cell>
          <cell r="F85">
            <v>11875.556712581238</v>
          </cell>
          <cell r="O85">
            <v>103.482520299</v>
          </cell>
        </row>
        <row r="86">
          <cell r="B86">
            <v>30981.84318</v>
          </cell>
          <cell r="F86">
            <v>26222.634552347474</v>
          </cell>
          <cell r="O86">
            <v>252.74790665999998</v>
          </cell>
        </row>
        <row r="87">
          <cell r="B87">
            <v>1799.1952800000001</v>
          </cell>
          <cell r="F87">
            <v>1744.144371800205</v>
          </cell>
          <cell r="O87">
            <v>2.6201116080000024</v>
          </cell>
        </row>
        <row r="88">
          <cell r="B88">
            <v>3217.6453500000002</v>
          </cell>
          <cell r="F88">
            <v>2892.9265399144283</v>
          </cell>
          <cell r="O88">
            <v>12.145419054000012</v>
          </cell>
        </row>
        <row r="89">
          <cell r="B89">
            <v>5932.06925</v>
          </cell>
          <cell r="F89">
            <v>4192.576339446603</v>
          </cell>
          <cell r="O89">
            <v>105.82755643799999</v>
          </cell>
        </row>
        <row r="91">
          <cell r="B91">
            <v>0</v>
          </cell>
          <cell r="F91">
            <v>0</v>
          </cell>
          <cell r="O91">
            <v>0</v>
          </cell>
        </row>
        <row r="92">
          <cell r="B92">
            <v>288.08029999999997</v>
          </cell>
          <cell r="F92">
            <v>197.73831792</v>
          </cell>
          <cell r="O92">
            <v>5.963262209999999</v>
          </cell>
        </row>
        <row r="93">
          <cell r="B93">
            <v>322.43413</v>
          </cell>
          <cell r="F93">
            <v>221.318786832</v>
          </cell>
          <cell r="O93">
            <v>6.674386491</v>
          </cell>
        </row>
        <row r="100">
          <cell r="B100">
            <v>939.44787</v>
          </cell>
          <cell r="F100">
            <v>644.713172587485</v>
          </cell>
          <cell r="O100">
            <v>19.291320909</v>
          </cell>
        </row>
        <row r="101">
          <cell r="B101">
            <v>3280.81842</v>
          </cell>
          <cell r="F101">
            <v>2251.66218869433</v>
          </cell>
          <cell r="O101">
            <v>67.547429181</v>
          </cell>
        </row>
        <row r="109">
          <cell r="B109">
            <v>150369.18394999998</v>
          </cell>
          <cell r="F109">
            <v>133602.8872821939</v>
          </cell>
          <cell r="O109">
            <v>102.19513265099961</v>
          </cell>
        </row>
        <row r="114">
          <cell r="B114">
            <v>11401.274130000002</v>
          </cell>
          <cell r="F114">
            <v>9957.854372509</v>
          </cell>
          <cell r="O114">
            <v>59.56822626300005</v>
          </cell>
        </row>
        <row r="115">
          <cell r="B115">
            <v>420.48956</v>
          </cell>
          <cell r="F115">
            <v>377.54887162152136</v>
          </cell>
          <cell r="O115">
            <v>1.8049097970000005</v>
          </cell>
        </row>
        <row r="116">
          <cell r="B116">
            <v>7574.9384199999995</v>
          </cell>
          <cell r="F116">
            <v>5721.051440385702</v>
          </cell>
          <cell r="O116">
            <v>102.689581959</v>
          </cell>
        </row>
        <row r="121">
          <cell r="B121">
            <v>441.14</v>
          </cell>
          <cell r="F121">
            <v>302.798496</v>
          </cell>
          <cell r="O121">
            <v>9.131598</v>
          </cell>
        </row>
        <row r="122">
          <cell r="B122">
            <v>4462.96405</v>
          </cell>
          <cell r="F122">
            <v>3955.0497089121686</v>
          </cell>
          <cell r="O122">
            <v>28.586159108999986</v>
          </cell>
        </row>
        <row r="126">
          <cell r="B126">
            <v>1153.816</v>
          </cell>
          <cell r="F126">
            <v>791.9793024</v>
          </cell>
          <cell r="O126">
            <v>23.8839912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-4"/>
      <sheetName val="Б-4 стр.1"/>
      <sheetName val="Б-4 стр.2"/>
      <sheetName val="Дох.и расх. "/>
      <sheetName val="Численность и зпл"/>
      <sheetName val="Раздельный учет доходов"/>
      <sheetName val="об.-сальд.29 сч."/>
      <sheetName val="анализ субконто (сч.20,23,26)"/>
      <sheetName val="об.-сальд.20.01(1,2,3 без скл.)"/>
      <sheetName val="ОС 20.01 (складские) из 1С"/>
      <sheetName val="об.-с.20.01(комплекс мех.)"/>
      <sheetName val="об.-с.20.01(ДСК 1,2)"/>
      <sheetName val="об.-с.20.01(ПКЭ)"/>
      <sheetName val="АУП 26"/>
      <sheetName val="вспомог.подр."/>
      <sheetName val="ОС 90 (доходы)"/>
      <sheetName val="ЗТК, специф"/>
      <sheetName val="распред. численности ПКЭ"/>
      <sheetName val="распред амортизации"/>
      <sheetName val="вода на суда"/>
    </sheetNames>
    <sheetDataSet>
      <sheetData sheetId="1">
        <row r="36">
          <cell r="BS36">
            <v>0</v>
          </cell>
          <cell r="CJ36">
            <v>56316</v>
          </cell>
        </row>
      </sheetData>
      <sheetData sheetId="3">
        <row r="9">
          <cell r="C9">
            <v>4275354</v>
          </cell>
          <cell r="G9">
            <v>2195813</v>
          </cell>
          <cell r="H9">
            <v>29738.998244913724</v>
          </cell>
        </row>
        <row r="72">
          <cell r="C72">
            <v>2822905</v>
          </cell>
          <cell r="G72">
            <v>1960582.3952041506</v>
          </cell>
          <cell r="H72">
            <v>79579.3772691737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80" zoomScaleNormal="80" zoomScaleSheetLayoutView="80" zoomScalePageLayoutView="0" workbookViewId="0" topLeftCell="A46">
      <selection activeCell="F19" sqref="F19"/>
    </sheetView>
  </sheetViews>
  <sheetFormatPr defaultColWidth="9.140625" defaultRowHeight="15"/>
  <cols>
    <col min="1" max="1" width="5.8515625" style="2" customWidth="1"/>
    <col min="2" max="2" width="36.28125" style="2" customWidth="1"/>
    <col min="3" max="3" width="7.421875" style="2" customWidth="1"/>
    <col min="4" max="7" width="9.8515625" style="2" customWidth="1"/>
    <col min="8" max="8" width="12.28125" style="2" customWidth="1"/>
    <col min="9" max="9" width="24.140625" style="2" customWidth="1"/>
    <col min="10" max="10" width="22.421875" style="2" customWidth="1"/>
    <col min="11" max="16384" width="9.140625" style="2" customWidth="1"/>
  </cols>
  <sheetData>
    <row r="1" ht="15.75">
      <c r="J1" s="3" t="s">
        <v>6</v>
      </c>
    </row>
    <row r="2" ht="15.75">
      <c r="J2" s="3"/>
    </row>
    <row r="3" spans="1:10" ht="15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>
      <c r="A5" s="103" t="s">
        <v>212</v>
      </c>
      <c r="B5" s="103"/>
      <c r="C5" s="103"/>
      <c r="D5" s="103"/>
      <c r="E5" s="103"/>
      <c r="F5" s="103"/>
      <c r="G5" s="103"/>
      <c r="H5" s="103"/>
      <c r="I5" s="103"/>
      <c r="J5" s="103"/>
    </row>
    <row r="6" ht="15.75" thickBot="1"/>
    <row r="7" spans="1:10" ht="244.5" customHeight="1" thickBot="1">
      <c r="A7" s="24" t="s">
        <v>2</v>
      </c>
      <c r="B7" s="25" t="s">
        <v>3</v>
      </c>
      <c r="C7" s="25" t="s">
        <v>64</v>
      </c>
      <c r="D7" s="104" t="s">
        <v>7</v>
      </c>
      <c r="E7" s="104"/>
      <c r="F7" s="104"/>
      <c r="G7" s="104"/>
      <c r="H7" s="104"/>
      <c r="I7" s="25" t="s">
        <v>4</v>
      </c>
      <c r="J7" s="26" t="s">
        <v>5</v>
      </c>
    </row>
    <row r="8" spans="1:10" ht="30" customHeight="1">
      <c r="A8" s="112">
        <v>1</v>
      </c>
      <c r="B8" s="105" t="s">
        <v>65</v>
      </c>
      <c r="C8" s="114"/>
      <c r="D8" s="105" t="s">
        <v>55</v>
      </c>
      <c r="E8" s="105"/>
      <c r="F8" s="105"/>
      <c r="G8" s="105"/>
      <c r="H8" s="101" t="s">
        <v>61</v>
      </c>
      <c r="I8" s="106" t="s">
        <v>213</v>
      </c>
      <c r="J8" s="109" t="s">
        <v>211</v>
      </c>
    </row>
    <row r="9" spans="1:10" ht="15">
      <c r="A9" s="112"/>
      <c r="B9" s="96"/>
      <c r="C9" s="115"/>
      <c r="D9" s="96" t="s">
        <v>56</v>
      </c>
      <c r="E9" s="96" t="s">
        <v>57</v>
      </c>
      <c r="F9" s="96"/>
      <c r="G9" s="96"/>
      <c r="H9" s="102"/>
      <c r="I9" s="107"/>
      <c r="J9" s="110"/>
    </row>
    <row r="10" spans="1:10" ht="15">
      <c r="A10" s="113"/>
      <c r="B10" s="96"/>
      <c r="C10" s="115"/>
      <c r="D10" s="96"/>
      <c r="E10" s="14" t="s">
        <v>58</v>
      </c>
      <c r="F10" s="14" t="s">
        <v>59</v>
      </c>
      <c r="G10" s="14" t="s">
        <v>60</v>
      </c>
      <c r="H10" s="102"/>
      <c r="I10" s="107"/>
      <c r="J10" s="110"/>
    </row>
    <row r="11" spans="1:10" ht="15">
      <c r="A11" s="16" t="s">
        <v>32</v>
      </c>
      <c r="B11" s="5" t="s">
        <v>8</v>
      </c>
      <c r="C11" s="7" t="s">
        <v>53</v>
      </c>
      <c r="D11" s="8">
        <v>7.7</v>
      </c>
      <c r="E11" s="9" t="s">
        <v>63</v>
      </c>
      <c r="F11" s="9" t="s">
        <v>63</v>
      </c>
      <c r="G11" s="9" t="s">
        <v>63</v>
      </c>
      <c r="H11" s="27" t="s">
        <v>63</v>
      </c>
      <c r="I11" s="107"/>
      <c r="J11" s="110"/>
    </row>
    <row r="12" spans="1:10" ht="15">
      <c r="A12" s="16" t="s">
        <v>33</v>
      </c>
      <c r="B12" s="5" t="s">
        <v>9</v>
      </c>
      <c r="C12" s="7" t="s">
        <v>53</v>
      </c>
      <c r="D12" s="8">
        <v>2.13</v>
      </c>
      <c r="E12" s="8">
        <v>3.69</v>
      </c>
      <c r="F12" s="8">
        <v>1.89</v>
      </c>
      <c r="G12" s="8">
        <v>1.8</v>
      </c>
      <c r="H12" s="28">
        <v>0.12</v>
      </c>
      <c r="I12" s="107"/>
      <c r="J12" s="110"/>
    </row>
    <row r="13" spans="1:10" ht="15">
      <c r="A13" s="16" t="s">
        <v>34</v>
      </c>
      <c r="B13" s="5" t="s">
        <v>10</v>
      </c>
      <c r="C13" s="7" t="s">
        <v>53</v>
      </c>
      <c r="D13" s="8">
        <v>2.27</v>
      </c>
      <c r="E13" s="8">
        <v>3.35</v>
      </c>
      <c r="F13" s="8">
        <v>1</v>
      </c>
      <c r="G13" s="8">
        <v>2.35</v>
      </c>
      <c r="H13" s="28">
        <v>0.09</v>
      </c>
      <c r="I13" s="107"/>
      <c r="J13" s="110"/>
    </row>
    <row r="14" spans="1:10" ht="15">
      <c r="A14" s="16" t="s">
        <v>35</v>
      </c>
      <c r="B14" s="5" t="s">
        <v>11</v>
      </c>
      <c r="C14" s="7" t="s">
        <v>53</v>
      </c>
      <c r="D14" s="9" t="s">
        <v>62</v>
      </c>
      <c r="E14" s="8">
        <v>4.5</v>
      </c>
      <c r="F14" s="8">
        <v>2.28</v>
      </c>
      <c r="G14" s="8">
        <v>2.22</v>
      </c>
      <c r="H14" s="28">
        <v>0.15</v>
      </c>
      <c r="I14" s="107"/>
      <c r="J14" s="110"/>
    </row>
    <row r="15" spans="1:10" ht="15">
      <c r="A15" s="16" t="s">
        <v>36</v>
      </c>
      <c r="B15" s="5" t="s">
        <v>12</v>
      </c>
      <c r="C15" s="7" t="s">
        <v>53</v>
      </c>
      <c r="D15" s="9" t="s">
        <v>62</v>
      </c>
      <c r="E15" s="8">
        <v>3.97</v>
      </c>
      <c r="F15" s="8">
        <v>2.15</v>
      </c>
      <c r="G15" s="8">
        <v>1.82</v>
      </c>
      <c r="H15" s="28">
        <v>0.11</v>
      </c>
      <c r="I15" s="107"/>
      <c r="J15" s="110"/>
    </row>
    <row r="16" spans="1:10" ht="15">
      <c r="A16" s="16" t="s">
        <v>37</v>
      </c>
      <c r="B16" s="5" t="s">
        <v>13</v>
      </c>
      <c r="C16" s="7" t="s">
        <v>53</v>
      </c>
      <c r="D16" s="9" t="s">
        <v>62</v>
      </c>
      <c r="E16" s="8">
        <v>15.11</v>
      </c>
      <c r="F16" s="8">
        <v>8.46</v>
      </c>
      <c r="G16" s="8">
        <v>6.65</v>
      </c>
      <c r="H16" s="28">
        <v>0.41</v>
      </c>
      <c r="I16" s="107"/>
      <c r="J16" s="110"/>
    </row>
    <row r="17" spans="1:10" ht="15">
      <c r="A17" s="16" t="s">
        <v>38</v>
      </c>
      <c r="B17" s="5" t="s">
        <v>14</v>
      </c>
      <c r="C17" s="7" t="s">
        <v>53</v>
      </c>
      <c r="D17" s="9" t="s">
        <v>62</v>
      </c>
      <c r="E17" s="8">
        <v>5.5</v>
      </c>
      <c r="F17" s="8">
        <v>2.63</v>
      </c>
      <c r="G17" s="8">
        <v>2.87</v>
      </c>
      <c r="H17" s="28">
        <v>0.15</v>
      </c>
      <c r="I17" s="107"/>
      <c r="J17" s="110"/>
    </row>
    <row r="18" spans="1:10" ht="30">
      <c r="A18" s="16" t="s">
        <v>39</v>
      </c>
      <c r="B18" s="6" t="s">
        <v>15</v>
      </c>
      <c r="C18" s="7" t="s">
        <v>53</v>
      </c>
      <c r="D18" s="9" t="s">
        <v>62</v>
      </c>
      <c r="E18" s="8">
        <v>2.6</v>
      </c>
      <c r="F18" s="9" t="s">
        <v>62</v>
      </c>
      <c r="G18" s="9" t="s">
        <v>62</v>
      </c>
      <c r="H18" s="27" t="s">
        <v>62</v>
      </c>
      <c r="I18" s="107"/>
      <c r="J18" s="110"/>
    </row>
    <row r="19" spans="1:10" ht="15">
      <c r="A19" s="16" t="s">
        <v>40</v>
      </c>
      <c r="B19" s="5" t="s">
        <v>16</v>
      </c>
      <c r="C19" s="7" t="s">
        <v>53</v>
      </c>
      <c r="D19" s="8">
        <v>21.77</v>
      </c>
      <c r="E19" s="8">
        <v>26.48</v>
      </c>
      <c r="F19" s="8">
        <v>16.4</v>
      </c>
      <c r="G19" s="8">
        <v>10.08</v>
      </c>
      <c r="H19" s="28">
        <v>1</v>
      </c>
      <c r="I19" s="107"/>
      <c r="J19" s="110"/>
    </row>
    <row r="20" spans="1:10" ht="15">
      <c r="A20" s="16" t="s">
        <v>41</v>
      </c>
      <c r="B20" s="5" t="s">
        <v>17</v>
      </c>
      <c r="C20" s="7" t="s">
        <v>53</v>
      </c>
      <c r="D20" s="8">
        <v>9.74</v>
      </c>
      <c r="E20" s="8">
        <v>13.35</v>
      </c>
      <c r="F20" s="8">
        <v>6.97</v>
      </c>
      <c r="G20" s="8">
        <v>6.38</v>
      </c>
      <c r="H20" s="28">
        <v>0.46</v>
      </c>
      <c r="I20" s="107"/>
      <c r="J20" s="110"/>
    </row>
    <row r="21" spans="1:10" ht="15">
      <c r="A21" s="16" t="s">
        <v>42</v>
      </c>
      <c r="B21" s="5" t="s">
        <v>18</v>
      </c>
      <c r="C21" s="7"/>
      <c r="D21" s="8"/>
      <c r="E21" s="8"/>
      <c r="F21" s="8"/>
      <c r="G21" s="8"/>
      <c r="H21" s="28"/>
      <c r="I21" s="107"/>
      <c r="J21" s="110"/>
    </row>
    <row r="22" spans="1:10" ht="15">
      <c r="A22" s="16" t="s">
        <v>117</v>
      </c>
      <c r="B22" s="5" t="s">
        <v>19</v>
      </c>
      <c r="C22" s="7" t="s">
        <v>53</v>
      </c>
      <c r="D22" s="8">
        <v>29.37</v>
      </c>
      <c r="E22" s="8">
        <v>35.19</v>
      </c>
      <c r="F22" s="8">
        <v>18.34</v>
      </c>
      <c r="G22" s="8">
        <v>16.85</v>
      </c>
      <c r="H22" s="28">
        <v>0.9</v>
      </c>
      <c r="I22" s="107"/>
      <c r="J22" s="110"/>
    </row>
    <row r="23" spans="1:10" ht="15">
      <c r="A23" s="16" t="s">
        <v>118</v>
      </c>
      <c r="B23" s="5" t="s">
        <v>20</v>
      </c>
      <c r="C23" s="7" t="s">
        <v>53</v>
      </c>
      <c r="D23" s="8">
        <v>16.44</v>
      </c>
      <c r="E23" s="8">
        <v>26.73</v>
      </c>
      <c r="F23" s="8">
        <v>19.07</v>
      </c>
      <c r="G23" s="8">
        <v>7.66</v>
      </c>
      <c r="H23" s="28">
        <v>0.6</v>
      </c>
      <c r="I23" s="107"/>
      <c r="J23" s="110"/>
    </row>
    <row r="24" spans="1:10" ht="15">
      <c r="A24" s="16" t="s">
        <v>119</v>
      </c>
      <c r="B24" s="5" t="s">
        <v>21</v>
      </c>
      <c r="C24" s="7" t="s">
        <v>53</v>
      </c>
      <c r="D24" s="8">
        <v>11.21</v>
      </c>
      <c r="E24" s="8">
        <v>17.81</v>
      </c>
      <c r="F24" s="8">
        <v>13.43</v>
      </c>
      <c r="G24" s="8">
        <v>4.38</v>
      </c>
      <c r="H24" s="28">
        <v>0.32</v>
      </c>
      <c r="I24" s="107"/>
      <c r="J24" s="110"/>
    </row>
    <row r="25" spans="1:10" ht="30">
      <c r="A25" s="16" t="s">
        <v>43</v>
      </c>
      <c r="B25" s="6" t="s">
        <v>22</v>
      </c>
      <c r="C25" s="7" t="s">
        <v>53</v>
      </c>
      <c r="D25" s="8">
        <v>12.23</v>
      </c>
      <c r="E25" s="8">
        <v>25.31</v>
      </c>
      <c r="F25" s="8">
        <v>18.72</v>
      </c>
      <c r="G25" s="8">
        <v>6.59</v>
      </c>
      <c r="H25" s="28">
        <v>0.61</v>
      </c>
      <c r="I25" s="107"/>
      <c r="J25" s="110"/>
    </row>
    <row r="26" spans="1:10" ht="15">
      <c r="A26" s="16" t="s">
        <v>44</v>
      </c>
      <c r="B26" s="5" t="s">
        <v>23</v>
      </c>
      <c r="C26" s="7" t="s">
        <v>53</v>
      </c>
      <c r="D26" s="8">
        <v>17.62</v>
      </c>
      <c r="E26" s="8">
        <v>34.45</v>
      </c>
      <c r="F26" s="8">
        <v>18.05</v>
      </c>
      <c r="G26" s="8">
        <v>16.4</v>
      </c>
      <c r="H26" s="28">
        <v>0.87</v>
      </c>
      <c r="I26" s="107"/>
      <c r="J26" s="110"/>
    </row>
    <row r="27" spans="1:10" ht="15">
      <c r="A27" s="16" t="s">
        <v>45</v>
      </c>
      <c r="B27" s="5" t="s">
        <v>24</v>
      </c>
      <c r="C27" s="7" t="s">
        <v>53</v>
      </c>
      <c r="D27" s="8">
        <v>5</v>
      </c>
      <c r="E27" s="8">
        <v>8.68</v>
      </c>
      <c r="F27" s="8">
        <v>4.51</v>
      </c>
      <c r="G27" s="8">
        <v>4.17</v>
      </c>
      <c r="H27" s="28">
        <v>0.29</v>
      </c>
      <c r="I27" s="107"/>
      <c r="J27" s="110"/>
    </row>
    <row r="28" spans="1:10" ht="30">
      <c r="A28" s="16" t="s">
        <v>46</v>
      </c>
      <c r="B28" s="6" t="s">
        <v>25</v>
      </c>
      <c r="C28" s="7" t="s">
        <v>53</v>
      </c>
      <c r="D28" s="8">
        <v>8.9</v>
      </c>
      <c r="E28" s="8">
        <v>13.28</v>
      </c>
      <c r="F28" s="8">
        <v>5.51</v>
      </c>
      <c r="G28" s="8">
        <v>7.77</v>
      </c>
      <c r="H28" s="28">
        <v>0.27</v>
      </c>
      <c r="I28" s="107"/>
      <c r="J28" s="110"/>
    </row>
    <row r="29" spans="1:10" ht="15">
      <c r="A29" s="16" t="s">
        <v>47</v>
      </c>
      <c r="B29" s="5" t="s">
        <v>26</v>
      </c>
      <c r="C29" s="7" t="s">
        <v>53</v>
      </c>
      <c r="D29" s="8">
        <v>13.79</v>
      </c>
      <c r="E29" s="8">
        <v>16.19</v>
      </c>
      <c r="F29" s="8">
        <v>9.73</v>
      </c>
      <c r="G29" s="8">
        <v>6.46</v>
      </c>
      <c r="H29" s="28">
        <v>0.36</v>
      </c>
      <c r="I29" s="107"/>
      <c r="J29" s="110"/>
    </row>
    <row r="30" spans="1:10" ht="30">
      <c r="A30" s="16" t="s">
        <v>48</v>
      </c>
      <c r="B30" s="6" t="s">
        <v>27</v>
      </c>
      <c r="C30" s="7" t="s">
        <v>54</v>
      </c>
      <c r="D30" s="8">
        <v>188.16</v>
      </c>
      <c r="E30" s="8">
        <v>244.13</v>
      </c>
      <c r="F30" s="8">
        <v>182.09</v>
      </c>
      <c r="G30" s="8">
        <v>62.04</v>
      </c>
      <c r="H30" s="28">
        <v>6.69</v>
      </c>
      <c r="I30" s="107"/>
      <c r="J30" s="110"/>
    </row>
    <row r="31" spans="1:10" ht="30">
      <c r="A31" s="16" t="s">
        <v>49</v>
      </c>
      <c r="B31" s="6" t="s">
        <v>28</v>
      </c>
      <c r="C31" s="7" t="s">
        <v>54</v>
      </c>
      <c r="D31" s="8">
        <v>181.92</v>
      </c>
      <c r="E31" s="8">
        <v>238.2</v>
      </c>
      <c r="F31" s="8">
        <v>162.78</v>
      </c>
      <c r="G31" s="8">
        <v>75.42</v>
      </c>
      <c r="H31" s="28">
        <v>5.5</v>
      </c>
      <c r="I31" s="107"/>
      <c r="J31" s="110"/>
    </row>
    <row r="32" spans="1:10" ht="30">
      <c r="A32" s="16" t="s">
        <v>50</v>
      </c>
      <c r="B32" s="6" t="s">
        <v>29</v>
      </c>
      <c r="C32" s="7" t="s">
        <v>54</v>
      </c>
      <c r="D32" s="8">
        <v>45.89</v>
      </c>
      <c r="E32" s="8">
        <v>73.4</v>
      </c>
      <c r="F32" s="8">
        <v>44.56</v>
      </c>
      <c r="G32" s="8">
        <v>28.84</v>
      </c>
      <c r="H32" s="28">
        <v>1.95</v>
      </c>
      <c r="I32" s="107"/>
      <c r="J32" s="110"/>
    </row>
    <row r="33" spans="1:10" ht="15">
      <c r="A33" s="16" t="s">
        <v>51</v>
      </c>
      <c r="B33" s="5" t="s">
        <v>30</v>
      </c>
      <c r="C33" s="7" t="s">
        <v>54</v>
      </c>
      <c r="D33" s="8">
        <v>74.75</v>
      </c>
      <c r="E33" s="8">
        <v>120.1</v>
      </c>
      <c r="F33" s="8">
        <v>69.42</v>
      </c>
      <c r="G33" s="8">
        <v>50.68</v>
      </c>
      <c r="H33" s="28">
        <v>3.99</v>
      </c>
      <c r="I33" s="107"/>
      <c r="J33" s="110"/>
    </row>
    <row r="34" spans="1:10" ht="15.75" thickBot="1">
      <c r="A34" s="16" t="s">
        <v>52</v>
      </c>
      <c r="B34" s="21" t="s">
        <v>31</v>
      </c>
      <c r="C34" s="22" t="s">
        <v>54</v>
      </c>
      <c r="D34" s="23">
        <v>87.63</v>
      </c>
      <c r="E34" s="23">
        <v>140.2</v>
      </c>
      <c r="F34" s="23">
        <v>85.09</v>
      </c>
      <c r="G34" s="23">
        <v>55.11</v>
      </c>
      <c r="H34" s="29">
        <v>4.67</v>
      </c>
      <c r="I34" s="107"/>
      <c r="J34" s="110"/>
    </row>
    <row r="35" spans="1:10" ht="15" customHeight="1">
      <c r="A35" s="116">
        <v>2</v>
      </c>
      <c r="B35" s="95" t="s">
        <v>66</v>
      </c>
      <c r="C35" s="95"/>
      <c r="D35" s="97" t="s">
        <v>112</v>
      </c>
      <c r="E35" s="97"/>
      <c r="F35" s="97"/>
      <c r="G35" s="97"/>
      <c r="H35" s="98" t="s">
        <v>113</v>
      </c>
      <c r="I35" s="107"/>
      <c r="J35" s="110"/>
    </row>
    <row r="36" spans="1:10" ht="15" customHeight="1">
      <c r="A36" s="117"/>
      <c r="B36" s="96"/>
      <c r="C36" s="96"/>
      <c r="D36" s="100" t="s">
        <v>56</v>
      </c>
      <c r="E36" s="100" t="s">
        <v>57</v>
      </c>
      <c r="F36" s="100"/>
      <c r="G36" s="100"/>
      <c r="H36" s="99"/>
      <c r="I36" s="107"/>
      <c r="J36" s="110"/>
    </row>
    <row r="37" spans="1:10" ht="15">
      <c r="A37" s="118"/>
      <c r="B37" s="96"/>
      <c r="C37" s="96"/>
      <c r="D37" s="100"/>
      <c r="E37" s="15" t="s">
        <v>58</v>
      </c>
      <c r="F37" s="15" t="s">
        <v>59</v>
      </c>
      <c r="G37" s="15" t="s">
        <v>60</v>
      </c>
      <c r="H37" s="99"/>
      <c r="I37" s="107"/>
      <c r="J37" s="110"/>
    </row>
    <row r="38" spans="1:10" ht="15">
      <c r="A38" s="16" t="s">
        <v>67</v>
      </c>
      <c r="B38" s="10" t="s">
        <v>13</v>
      </c>
      <c r="C38" s="11" t="s">
        <v>53</v>
      </c>
      <c r="D38" s="11" t="s">
        <v>62</v>
      </c>
      <c r="E38" s="12">
        <v>361.1</v>
      </c>
      <c r="F38" s="12">
        <v>202.2</v>
      </c>
      <c r="G38" s="12">
        <v>158.9</v>
      </c>
      <c r="H38" s="30">
        <v>7.6</v>
      </c>
      <c r="I38" s="107"/>
      <c r="J38" s="110"/>
    </row>
    <row r="39" spans="1:10" ht="15">
      <c r="A39" s="16" t="s">
        <v>68</v>
      </c>
      <c r="B39" s="10" t="s">
        <v>71</v>
      </c>
      <c r="C39" s="11" t="s">
        <v>53</v>
      </c>
      <c r="D39" s="11" t="s">
        <v>62</v>
      </c>
      <c r="E39" s="12">
        <v>56.2</v>
      </c>
      <c r="F39" s="12">
        <v>21.1</v>
      </c>
      <c r="G39" s="12">
        <v>35.1</v>
      </c>
      <c r="H39" s="30">
        <v>1.4</v>
      </c>
      <c r="I39" s="107"/>
      <c r="J39" s="110"/>
    </row>
    <row r="40" spans="1:10" ht="15">
      <c r="A40" s="16" t="s">
        <v>69</v>
      </c>
      <c r="B40" s="10" t="s">
        <v>72</v>
      </c>
      <c r="C40" s="11" t="s">
        <v>53</v>
      </c>
      <c r="D40" s="11" t="s">
        <v>62</v>
      </c>
      <c r="E40" s="12">
        <v>44.2</v>
      </c>
      <c r="F40" s="12">
        <v>22.1</v>
      </c>
      <c r="G40" s="12">
        <v>22.1</v>
      </c>
      <c r="H40" s="30">
        <v>1.2</v>
      </c>
      <c r="I40" s="107"/>
      <c r="J40" s="110"/>
    </row>
    <row r="41" spans="1:10" ht="15">
      <c r="A41" s="16" t="s">
        <v>70</v>
      </c>
      <c r="B41" s="10" t="s">
        <v>73</v>
      </c>
      <c r="C41" s="11" t="s">
        <v>53</v>
      </c>
      <c r="D41" s="11" t="s">
        <v>62</v>
      </c>
      <c r="E41" s="12">
        <v>58.9</v>
      </c>
      <c r="F41" s="12">
        <v>28.2</v>
      </c>
      <c r="G41" s="12">
        <v>30.7</v>
      </c>
      <c r="H41" s="30">
        <v>1.7</v>
      </c>
      <c r="I41" s="107"/>
      <c r="J41" s="110"/>
    </row>
    <row r="42" spans="1:10" ht="15">
      <c r="A42" s="16" t="s">
        <v>90</v>
      </c>
      <c r="B42" s="10" t="s">
        <v>74</v>
      </c>
      <c r="C42" s="11" t="s">
        <v>53</v>
      </c>
      <c r="D42" s="11" t="s">
        <v>62</v>
      </c>
      <c r="E42" s="12">
        <v>148.3</v>
      </c>
      <c r="F42" s="12">
        <v>102.4</v>
      </c>
      <c r="G42" s="12">
        <v>45.9</v>
      </c>
      <c r="H42" s="30">
        <v>4.6</v>
      </c>
      <c r="I42" s="107"/>
      <c r="J42" s="110"/>
    </row>
    <row r="43" spans="1:10" ht="25.5">
      <c r="A43" s="16" t="s">
        <v>91</v>
      </c>
      <c r="B43" s="10" t="s">
        <v>75</v>
      </c>
      <c r="C43" s="11" t="s">
        <v>53</v>
      </c>
      <c r="D43" s="12">
        <v>298.6</v>
      </c>
      <c r="E43" s="12">
        <v>469.7</v>
      </c>
      <c r="F43" s="12">
        <v>225.5</v>
      </c>
      <c r="G43" s="12">
        <v>244.2</v>
      </c>
      <c r="H43" s="30">
        <v>10.9</v>
      </c>
      <c r="I43" s="107"/>
      <c r="J43" s="110"/>
    </row>
    <row r="44" spans="1:10" ht="15">
      <c r="A44" s="16" t="s">
        <v>92</v>
      </c>
      <c r="B44" s="10" t="s">
        <v>16</v>
      </c>
      <c r="C44" s="11" t="s">
        <v>53</v>
      </c>
      <c r="D44" s="12">
        <v>520.2</v>
      </c>
      <c r="E44" s="12">
        <v>632.9</v>
      </c>
      <c r="F44" s="13">
        <v>392</v>
      </c>
      <c r="G44" s="12">
        <v>240.9</v>
      </c>
      <c r="H44" s="30">
        <v>23.9</v>
      </c>
      <c r="I44" s="107"/>
      <c r="J44" s="110"/>
    </row>
    <row r="45" spans="1:10" ht="15">
      <c r="A45" s="16" t="s">
        <v>93</v>
      </c>
      <c r="B45" s="10" t="s">
        <v>17</v>
      </c>
      <c r="C45" s="11" t="s">
        <v>53</v>
      </c>
      <c r="D45" s="12">
        <v>232.9</v>
      </c>
      <c r="E45" s="13">
        <v>319</v>
      </c>
      <c r="F45" s="12">
        <v>166.5</v>
      </c>
      <c r="G45" s="12">
        <v>152.5</v>
      </c>
      <c r="H45" s="30">
        <v>10.9</v>
      </c>
      <c r="I45" s="107"/>
      <c r="J45" s="110"/>
    </row>
    <row r="46" spans="1:10" ht="15">
      <c r="A46" s="16" t="s">
        <v>94</v>
      </c>
      <c r="B46" s="10" t="s">
        <v>76</v>
      </c>
      <c r="C46" s="11" t="s">
        <v>53</v>
      </c>
      <c r="D46" s="12"/>
      <c r="E46" s="12"/>
      <c r="F46" s="12"/>
      <c r="G46" s="12"/>
      <c r="H46" s="30"/>
      <c r="I46" s="107"/>
      <c r="J46" s="110"/>
    </row>
    <row r="47" spans="1:10" ht="15">
      <c r="A47" s="16" t="s">
        <v>114</v>
      </c>
      <c r="B47" s="10" t="s">
        <v>19</v>
      </c>
      <c r="C47" s="11" t="s">
        <v>53</v>
      </c>
      <c r="D47" s="12">
        <v>605.7</v>
      </c>
      <c r="E47" s="12">
        <v>710.7</v>
      </c>
      <c r="F47" s="12">
        <v>339.2</v>
      </c>
      <c r="G47" s="12">
        <v>371.5</v>
      </c>
      <c r="H47" s="30">
        <v>19.5</v>
      </c>
      <c r="I47" s="107"/>
      <c r="J47" s="110"/>
    </row>
    <row r="48" spans="1:10" ht="15">
      <c r="A48" s="16" t="s">
        <v>115</v>
      </c>
      <c r="B48" s="10" t="s">
        <v>77</v>
      </c>
      <c r="C48" s="11" t="s">
        <v>53</v>
      </c>
      <c r="D48" s="12">
        <v>392.8</v>
      </c>
      <c r="E48" s="12">
        <v>638.9</v>
      </c>
      <c r="F48" s="12">
        <v>455.8</v>
      </c>
      <c r="G48" s="12">
        <v>183.1</v>
      </c>
      <c r="H48" s="30">
        <v>10.9</v>
      </c>
      <c r="I48" s="107"/>
      <c r="J48" s="110"/>
    </row>
    <row r="49" spans="1:10" ht="15">
      <c r="A49" s="16" t="s">
        <v>116</v>
      </c>
      <c r="B49" s="10" t="s">
        <v>21</v>
      </c>
      <c r="C49" s="11" t="s">
        <v>53</v>
      </c>
      <c r="D49" s="12">
        <v>267.9</v>
      </c>
      <c r="E49" s="12">
        <v>425.6</v>
      </c>
      <c r="F49" s="12">
        <v>320.9</v>
      </c>
      <c r="G49" s="12">
        <v>104.7</v>
      </c>
      <c r="H49" s="30">
        <v>6.5</v>
      </c>
      <c r="I49" s="107"/>
      <c r="J49" s="110"/>
    </row>
    <row r="50" spans="1:10" ht="25.5">
      <c r="A50" s="16" t="s">
        <v>95</v>
      </c>
      <c r="B50" s="10" t="s">
        <v>78</v>
      </c>
      <c r="C50" s="11" t="s">
        <v>53</v>
      </c>
      <c r="D50" s="12">
        <v>292.4</v>
      </c>
      <c r="E50" s="13">
        <v>605</v>
      </c>
      <c r="F50" s="12">
        <v>447.5</v>
      </c>
      <c r="G50" s="12">
        <v>157.5</v>
      </c>
      <c r="H50" s="30">
        <v>13</v>
      </c>
      <c r="I50" s="107"/>
      <c r="J50" s="110"/>
    </row>
    <row r="51" spans="1:10" ht="15">
      <c r="A51" s="16" t="s">
        <v>96</v>
      </c>
      <c r="B51" s="10" t="s">
        <v>79</v>
      </c>
      <c r="C51" s="11" t="s">
        <v>53</v>
      </c>
      <c r="D51" s="12">
        <v>152.3</v>
      </c>
      <c r="E51" s="13">
        <v>311</v>
      </c>
      <c r="F51" s="12">
        <v>220.1</v>
      </c>
      <c r="G51" s="12">
        <v>90.9</v>
      </c>
      <c r="H51" s="30">
        <v>8.7</v>
      </c>
      <c r="I51" s="107"/>
      <c r="J51" s="110"/>
    </row>
    <row r="52" spans="1:10" ht="15">
      <c r="A52" s="16" t="s">
        <v>97</v>
      </c>
      <c r="B52" s="10" t="s">
        <v>23</v>
      </c>
      <c r="C52" s="11" t="s">
        <v>53</v>
      </c>
      <c r="D52" s="74">
        <v>421</v>
      </c>
      <c r="E52" s="12">
        <v>686.5</v>
      </c>
      <c r="F52" s="12">
        <v>347.5</v>
      </c>
      <c r="G52" s="12">
        <v>339</v>
      </c>
      <c r="H52" s="30">
        <v>17.4</v>
      </c>
      <c r="I52" s="107"/>
      <c r="J52" s="110"/>
    </row>
    <row r="53" spans="1:10" ht="15">
      <c r="A53" s="16" t="s">
        <v>98</v>
      </c>
      <c r="B53" s="10" t="s">
        <v>80</v>
      </c>
      <c r="C53" s="11" t="s">
        <v>53</v>
      </c>
      <c r="D53" s="12">
        <v>232.6</v>
      </c>
      <c r="E53" s="12">
        <v>318.2</v>
      </c>
      <c r="F53" s="12">
        <v>237.4</v>
      </c>
      <c r="G53" s="12">
        <v>80.8</v>
      </c>
      <c r="H53" s="30">
        <v>5.4</v>
      </c>
      <c r="I53" s="107"/>
      <c r="J53" s="110"/>
    </row>
    <row r="54" spans="1:10" ht="15">
      <c r="A54" s="16" t="s">
        <v>99</v>
      </c>
      <c r="B54" s="10" t="s">
        <v>81</v>
      </c>
      <c r="C54" s="11" t="s">
        <v>53</v>
      </c>
      <c r="D54" s="12">
        <v>329.7</v>
      </c>
      <c r="E54" s="13">
        <v>387</v>
      </c>
      <c r="F54" s="12">
        <v>232.5</v>
      </c>
      <c r="G54" s="12">
        <v>154.5</v>
      </c>
      <c r="H54" s="30">
        <v>8.7</v>
      </c>
      <c r="I54" s="107"/>
      <c r="J54" s="110"/>
    </row>
    <row r="55" spans="1:10" ht="15">
      <c r="A55" s="16" t="s">
        <v>100</v>
      </c>
      <c r="B55" s="10" t="s">
        <v>82</v>
      </c>
      <c r="C55" s="11" t="s">
        <v>53</v>
      </c>
      <c r="D55" s="12">
        <v>149.5</v>
      </c>
      <c r="E55" s="12">
        <v>176.7</v>
      </c>
      <c r="F55" s="12">
        <v>126.2</v>
      </c>
      <c r="G55" s="12">
        <v>50.5</v>
      </c>
      <c r="H55" s="30">
        <v>3.3</v>
      </c>
      <c r="I55" s="107"/>
      <c r="J55" s="110"/>
    </row>
    <row r="56" spans="1:10" ht="15">
      <c r="A56" s="16" t="s">
        <v>101</v>
      </c>
      <c r="B56" s="10" t="s">
        <v>25</v>
      </c>
      <c r="C56" s="11" t="s">
        <v>53</v>
      </c>
      <c r="D56" s="12">
        <v>212.8</v>
      </c>
      <c r="E56" s="12">
        <v>317.5</v>
      </c>
      <c r="F56" s="12">
        <v>131.7</v>
      </c>
      <c r="G56" s="12">
        <v>185.8</v>
      </c>
      <c r="H56" s="30">
        <v>5.4</v>
      </c>
      <c r="I56" s="107"/>
      <c r="J56" s="110"/>
    </row>
    <row r="57" spans="1:10" ht="25.5">
      <c r="A57" s="16" t="s">
        <v>102</v>
      </c>
      <c r="B57" s="10" t="s">
        <v>83</v>
      </c>
      <c r="C57" s="11" t="s">
        <v>54</v>
      </c>
      <c r="D57" s="12">
        <v>911.4</v>
      </c>
      <c r="E57" s="12">
        <v>1609.5</v>
      </c>
      <c r="F57" s="12">
        <v>1145.5</v>
      </c>
      <c r="G57" s="12">
        <v>464</v>
      </c>
      <c r="H57" s="30">
        <v>32.6</v>
      </c>
      <c r="I57" s="107"/>
      <c r="J57" s="110"/>
    </row>
    <row r="58" spans="1:10" ht="25.5">
      <c r="A58" s="16" t="s">
        <v>103</v>
      </c>
      <c r="B58" s="10" t="s">
        <v>84</v>
      </c>
      <c r="C58" s="11" t="s">
        <v>54</v>
      </c>
      <c r="D58" s="12">
        <v>3597</v>
      </c>
      <c r="E58" s="13">
        <v>4865</v>
      </c>
      <c r="F58" s="12">
        <v>3743</v>
      </c>
      <c r="G58" s="12">
        <v>1122</v>
      </c>
      <c r="H58" s="30">
        <v>72.7</v>
      </c>
      <c r="I58" s="107"/>
      <c r="J58" s="110"/>
    </row>
    <row r="59" spans="1:10" ht="25.5">
      <c r="A59" s="16" t="s">
        <v>104</v>
      </c>
      <c r="B59" s="10" t="s">
        <v>85</v>
      </c>
      <c r="C59" s="11" t="s">
        <v>54</v>
      </c>
      <c r="D59" s="12">
        <v>2666.4</v>
      </c>
      <c r="E59" s="12">
        <v>3870.4</v>
      </c>
      <c r="F59" s="12">
        <v>2397.7</v>
      </c>
      <c r="G59" s="12">
        <v>1472.7</v>
      </c>
      <c r="H59" s="30">
        <v>83.5</v>
      </c>
      <c r="I59" s="107"/>
      <c r="J59" s="110"/>
    </row>
    <row r="60" spans="1:10" ht="25.5">
      <c r="A60" s="16" t="s">
        <v>105</v>
      </c>
      <c r="B60" s="10" t="s">
        <v>86</v>
      </c>
      <c r="C60" s="11" t="s">
        <v>54</v>
      </c>
      <c r="D60" s="12">
        <v>4347.9</v>
      </c>
      <c r="E60" s="12">
        <v>5693.6</v>
      </c>
      <c r="F60" s="12">
        <v>3890.6</v>
      </c>
      <c r="G60" s="12">
        <v>1803</v>
      </c>
      <c r="H60" s="30">
        <v>91.1</v>
      </c>
      <c r="I60" s="107"/>
      <c r="J60" s="110"/>
    </row>
    <row r="61" spans="1:10" ht="15">
      <c r="A61" s="16" t="s">
        <v>106</v>
      </c>
      <c r="B61" s="10" t="s">
        <v>87</v>
      </c>
      <c r="C61" s="11" t="s">
        <v>54</v>
      </c>
      <c r="D61" s="12">
        <v>229.6</v>
      </c>
      <c r="E61" s="12">
        <v>863.1</v>
      </c>
      <c r="F61" s="12">
        <v>499.6</v>
      </c>
      <c r="G61" s="12">
        <v>363.5</v>
      </c>
      <c r="H61" s="30">
        <v>20.6</v>
      </c>
      <c r="I61" s="107"/>
      <c r="J61" s="110"/>
    </row>
    <row r="62" spans="1:10" ht="25.5">
      <c r="A62" s="16" t="s">
        <v>107</v>
      </c>
      <c r="B62" s="10" t="s">
        <v>29</v>
      </c>
      <c r="C62" s="11" t="s">
        <v>54</v>
      </c>
      <c r="D62" s="12">
        <v>1096.7</v>
      </c>
      <c r="E62" s="12">
        <v>1754.3</v>
      </c>
      <c r="F62" s="12">
        <v>1064.9</v>
      </c>
      <c r="G62" s="12">
        <v>689.4</v>
      </c>
      <c r="H62" s="30">
        <v>42.3</v>
      </c>
      <c r="I62" s="107"/>
      <c r="J62" s="110"/>
    </row>
    <row r="63" spans="1:10" ht="15">
      <c r="A63" s="16" t="s">
        <v>108</v>
      </c>
      <c r="B63" s="10" t="s">
        <v>88</v>
      </c>
      <c r="C63" s="11" t="s">
        <v>54</v>
      </c>
      <c r="D63" s="12">
        <v>538.3</v>
      </c>
      <c r="E63" s="12">
        <v>968.8</v>
      </c>
      <c r="F63" s="12">
        <v>525.7</v>
      </c>
      <c r="G63" s="12">
        <v>443.1</v>
      </c>
      <c r="H63" s="30">
        <v>86.8</v>
      </c>
      <c r="I63" s="107"/>
      <c r="J63" s="110"/>
    </row>
    <row r="64" spans="1:10" ht="15">
      <c r="A64" s="16" t="s">
        <v>109</v>
      </c>
      <c r="B64" s="10" t="s">
        <v>30</v>
      </c>
      <c r="C64" s="11" t="s">
        <v>54</v>
      </c>
      <c r="D64" s="12">
        <v>1786.5</v>
      </c>
      <c r="E64" s="12">
        <v>2870.4</v>
      </c>
      <c r="F64" s="12">
        <v>1659.2</v>
      </c>
      <c r="G64" s="12">
        <v>1211.2</v>
      </c>
      <c r="H64" s="30">
        <v>86.8</v>
      </c>
      <c r="I64" s="107"/>
      <c r="J64" s="110"/>
    </row>
    <row r="65" spans="1:10" ht="25.5">
      <c r="A65" s="16" t="s">
        <v>110</v>
      </c>
      <c r="B65" s="10" t="s">
        <v>89</v>
      </c>
      <c r="C65" s="11" t="s">
        <v>54</v>
      </c>
      <c r="D65" s="12">
        <v>1786.5</v>
      </c>
      <c r="E65" s="12">
        <v>2870.4</v>
      </c>
      <c r="F65" s="12">
        <v>1659.2</v>
      </c>
      <c r="G65" s="12">
        <v>1211.2</v>
      </c>
      <c r="H65" s="30">
        <v>86.8</v>
      </c>
      <c r="I65" s="107"/>
      <c r="J65" s="110"/>
    </row>
    <row r="66" spans="1:10" ht="15.75" thickBot="1">
      <c r="A66" s="17" t="s">
        <v>111</v>
      </c>
      <c r="B66" s="18" t="s">
        <v>31</v>
      </c>
      <c r="C66" s="19" t="s">
        <v>54</v>
      </c>
      <c r="D66" s="20">
        <v>2094.4</v>
      </c>
      <c r="E66" s="20">
        <v>3350.8</v>
      </c>
      <c r="F66" s="20">
        <v>2033.7</v>
      </c>
      <c r="G66" s="20">
        <v>1317.1</v>
      </c>
      <c r="H66" s="31">
        <v>92.2</v>
      </c>
      <c r="I66" s="108"/>
      <c r="J66" s="111"/>
    </row>
    <row r="71" spans="2:9" ht="18.75">
      <c r="B71" s="80"/>
      <c r="C71" s="80"/>
      <c r="D71" s="80"/>
      <c r="E71" s="80"/>
      <c r="F71" s="80"/>
      <c r="G71" s="80"/>
      <c r="H71" s="80"/>
      <c r="I71" s="80"/>
    </row>
    <row r="72" spans="2:9" ht="18.75">
      <c r="B72" s="80"/>
      <c r="C72" s="80"/>
      <c r="D72" s="80"/>
      <c r="E72" s="80"/>
      <c r="F72" s="80"/>
      <c r="G72" s="80"/>
      <c r="H72" s="80"/>
      <c r="I72" s="80"/>
    </row>
    <row r="73" spans="2:9" ht="18.75">
      <c r="B73" s="80"/>
      <c r="C73" s="80"/>
      <c r="D73" s="80"/>
      <c r="E73" s="80"/>
      <c r="F73" s="80"/>
      <c r="G73" s="80"/>
      <c r="H73" s="80"/>
      <c r="I73" s="80"/>
    </row>
  </sheetData>
  <sheetProtection/>
  <mergeCells count="20">
    <mergeCell ref="E9:G9"/>
    <mergeCell ref="H8:H10"/>
    <mergeCell ref="D9:D10"/>
    <mergeCell ref="A3:J3"/>
    <mergeCell ref="A4:J4"/>
    <mergeCell ref="A5:J5"/>
    <mergeCell ref="D7:H7"/>
    <mergeCell ref="D8:G8"/>
    <mergeCell ref="I8:I66"/>
    <mergeCell ref="J8:J66"/>
    <mergeCell ref="E36:G36"/>
    <mergeCell ref="A8:A10"/>
    <mergeCell ref="B8:B10"/>
    <mergeCell ref="C8:C10"/>
    <mergeCell ref="A35:A37"/>
    <mergeCell ref="B35:B37"/>
    <mergeCell ref="C35:C37"/>
    <mergeCell ref="D35:G35"/>
    <mergeCell ref="H35:H37"/>
    <mergeCell ref="D36:D37"/>
  </mergeCells>
  <printOptions/>
  <pageMargins left="0.7086614173228347" right="0.7086614173228347" top="0.33" bottom="0.32" header="0.31496062992125984" footer="0.31496062992125984"/>
  <pageSetup fitToHeight="1" fitToWidth="1" horizontalDpi="180" verticalDpi="18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90" zoomScaleSheetLayoutView="90" zoomScalePageLayoutView="0" workbookViewId="0" topLeftCell="A16">
      <selection activeCell="C49" sqref="C49:D49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5.57421875" style="2" customWidth="1"/>
    <col min="6" max="6" width="12.28125" style="2" bestFit="1" customWidth="1"/>
    <col min="7" max="16384" width="9.140625" style="2" customWidth="1"/>
  </cols>
  <sheetData>
    <row r="1" ht="15">
      <c r="D1" s="2" t="s">
        <v>160</v>
      </c>
    </row>
    <row r="2" spans="1:4" ht="15.75">
      <c r="A2" s="103" t="s">
        <v>120</v>
      </c>
      <c r="B2" s="103"/>
      <c r="C2" s="103"/>
      <c r="D2" s="103"/>
    </row>
    <row r="3" spans="1:4" ht="15.75">
      <c r="A3" s="103" t="s">
        <v>214</v>
      </c>
      <c r="B3" s="103"/>
      <c r="C3" s="103"/>
      <c r="D3" s="103"/>
    </row>
    <row r="4" spans="1:4" ht="15.75">
      <c r="A4" s="103" t="s">
        <v>121</v>
      </c>
      <c r="B4" s="103"/>
      <c r="C4" s="103"/>
      <c r="D4" s="103"/>
    </row>
    <row r="5" spans="1:4" ht="15.75">
      <c r="A5" s="103" t="s">
        <v>122</v>
      </c>
      <c r="B5" s="103"/>
      <c r="C5" s="103"/>
      <c r="D5" s="103"/>
    </row>
    <row r="6" spans="1:4" ht="15.75">
      <c r="A6" s="103" t="s">
        <v>215</v>
      </c>
      <c r="B6" s="103"/>
      <c r="C6" s="103"/>
      <c r="D6" s="103"/>
    </row>
    <row r="8" spans="1:4" ht="15">
      <c r="A8" s="122" t="s">
        <v>161</v>
      </c>
      <c r="B8" s="122"/>
      <c r="C8" s="122"/>
      <c r="D8" s="122"/>
    </row>
    <row r="9" spans="1:4" ht="15">
      <c r="A9" s="123" t="s">
        <v>123</v>
      </c>
      <c r="B9" s="123"/>
      <c r="C9" s="123"/>
      <c r="D9" s="123"/>
    </row>
    <row r="11" spans="1:4" ht="15">
      <c r="A11" s="121" t="s">
        <v>124</v>
      </c>
      <c r="B11" s="121"/>
      <c r="C11" s="121"/>
      <c r="D11" s="121"/>
    </row>
    <row r="13" spans="1:4" ht="15">
      <c r="A13" s="124" t="s">
        <v>125</v>
      </c>
      <c r="B13" s="115" t="s">
        <v>162</v>
      </c>
      <c r="C13" s="38" t="s">
        <v>126</v>
      </c>
      <c r="D13" s="32"/>
    </row>
    <row r="14" spans="1:4" ht="15">
      <c r="A14" s="124"/>
      <c r="B14" s="124"/>
      <c r="C14" s="38">
        <v>1</v>
      </c>
      <c r="D14" s="33"/>
    </row>
    <row r="15" spans="1:4" ht="15">
      <c r="A15" s="5" t="s">
        <v>127</v>
      </c>
      <c r="B15" s="48" t="s">
        <v>165</v>
      </c>
      <c r="C15" s="40">
        <v>15695</v>
      </c>
      <c r="D15" s="34"/>
    </row>
    <row r="16" spans="1:4" ht="15">
      <c r="A16" s="37" t="s">
        <v>128</v>
      </c>
      <c r="B16" s="49" t="s">
        <v>166</v>
      </c>
      <c r="C16" s="41">
        <f>C15</f>
        <v>15695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5" t="s">
        <v>129</v>
      </c>
      <c r="B18" s="48" t="s">
        <v>168</v>
      </c>
      <c r="C18" s="72"/>
      <c r="D18" s="34"/>
    </row>
    <row r="19" spans="1:4" ht="15">
      <c r="A19" s="5" t="s">
        <v>130</v>
      </c>
      <c r="B19" s="48" t="s">
        <v>169</v>
      </c>
      <c r="C19" s="72">
        <v>511</v>
      </c>
      <c r="D19" s="34"/>
    </row>
    <row r="20" ht="15">
      <c r="B20" s="4"/>
    </row>
    <row r="21" spans="1:4" ht="15">
      <c r="A21" s="121" t="s">
        <v>131</v>
      </c>
      <c r="B21" s="121"/>
      <c r="C21" s="121"/>
      <c r="D21" s="121"/>
    </row>
    <row r="22" spans="2:4" ht="15">
      <c r="B22" s="4"/>
      <c r="D22" s="61" t="s">
        <v>132</v>
      </c>
    </row>
    <row r="23" spans="1:4" ht="15">
      <c r="A23" s="124" t="s">
        <v>133</v>
      </c>
      <c r="B23" s="125" t="s">
        <v>162</v>
      </c>
      <c r="C23" s="43" t="s">
        <v>134</v>
      </c>
      <c r="D23" s="36" t="s">
        <v>135</v>
      </c>
    </row>
    <row r="24" spans="1:4" ht="15">
      <c r="A24" s="124"/>
      <c r="B24" s="114"/>
      <c r="C24" s="7">
        <v>1</v>
      </c>
      <c r="D24" s="7">
        <v>2</v>
      </c>
    </row>
    <row r="25" spans="1:6" ht="15">
      <c r="A25" s="43" t="s">
        <v>136</v>
      </c>
      <c r="B25" s="53" t="s">
        <v>170</v>
      </c>
      <c r="C25" s="40">
        <f>SUM(C26:C27)</f>
        <v>2137627.09686339</v>
      </c>
      <c r="D25" s="40">
        <f>SUM(D26:D27)</f>
        <v>1930687.5028232383</v>
      </c>
      <c r="E25" s="56"/>
      <c r="F25" s="56"/>
    </row>
    <row r="26" spans="1:5" ht="15">
      <c r="A26" s="5" t="s">
        <v>137</v>
      </c>
      <c r="B26" s="54" t="s">
        <v>171</v>
      </c>
      <c r="C26" s="39">
        <f>'[1]Б-4 стр.1'!$BS$22</f>
        <v>2100510.02345</v>
      </c>
      <c r="D26" s="39">
        <f>'[1]Б-4 стр.1'!$CJ$22</f>
        <v>1855299.6237100586</v>
      </c>
      <c r="E26" s="56"/>
    </row>
    <row r="27" spans="1:5" ht="15">
      <c r="A27" s="5" t="s">
        <v>138</v>
      </c>
      <c r="B27" s="54" t="s">
        <v>172</v>
      </c>
      <c r="C27" s="39">
        <f>'[1]Б-4 стр.1'!$BS$23</f>
        <v>37117.07341338982</v>
      </c>
      <c r="D27" s="50">
        <f>'[1]Б-4 стр.1'!$CJ$23</f>
        <v>75387.87911317954</v>
      </c>
      <c r="E27" s="56"/>
    </row>
    <row r="28" spans="1:4" ht="30">
      <c r="A28" s="6" t="s">
        <v>164</v>
      </c>
      <c r="B28" s="55" t="s">
        <v>173</v>
      </c>
      <c r="C28" s="51"/>
      <c r="D28" s="52"/>
    </row>
    <row r="29" spans="1:4" ht="15">
      <c r="A29" s="6" t="s">
        <v>139</v>
      </c>
      <c r="B29" s="54" t="s">
        <v>174</v>
      </c>
      <c r="C29" s="39"/>
      <c r="D29" s="50"/>
    </row>
    <row r="30" spans="1:4" ht="15">
      <c r="A30" s="6" t="s">
        <v>140</v>
      </c>
      <c r="B30" s="54" t="s">
        <v>175</v>
      </c>
      <c r="C30" s="39"/>
      <c r="D30" s="50"/>
    </row>
    <row r="31" spans="1:4" ht="15">
      <c r="A31" s="5" t="s">
        <v>141</v>
      </c>
      <c r="B31" s="54" t="s">
        <v>176</v>
      </c>
      <c r="C31" s="39"/>
      <c r="D31" s="50"/>
    </row>
    <row r="32" spans="1:4" ht="15">
      <c r="A32" s="45" t="s">
        <v>142</v>
      </c>
      <c r="B32" s="54" t="s">
        <v>177</v>
      </c>
      <c r="C32" s="39"/>
      <c r="D32" s="50"/>
    </row>
    <row r="33" spans="1:4" ht="15">
      <c r="A33" s="45" t="s">
        <v>143</v>
      </c>
      <c r="B33" s="54" t="s">
        <v>178</v>
      </c>
      <c r="C33" s="39"/>
      <c r="D33" s="50"/>
    </row>
    <row r="34" spans="1:4" ht="15">
      <c r="A34" s="45" t="s">
        <v>144</v>
      </c>
      <c r="B34" s="54" t="s">
        <v>179</v>
      </c>
      <c r="C34" s="39"/>
      <c r="D34" s="50"/>
    </row>
    <row r="35" spans="1:4" ht="15">
      <c r="A35" s="46" t="s">
        <v>145</v>
      </c>
      <c r="B35" s="54" t="s">
        <v>180</v>
      </c>
      <c r="C35" s="39"/>
      <c r="D35" s="50"/>
    </row>
    <row r="36" spans="1:4" ht="15">
      <c r="A36" s="46" t="s">
        <v>146</v>
      </c>
      <c r="B36" s="54" t="s">
        <v>181</v>
      </c>
      <c r="C36" s="39"/>
      <c r="D36" s="50"/>
    </row>
    <row r="37" spans="1:4" ht="15">
      <c r="A37" s="45" t="s">
        <v>147</v>
      </c>
      <c r="B37" s="54" t="s">
        <v>182</v>
      </c>
      <c r="C37" s="39"/>
      <c r="D37" s="50"/>
    </row>
    <row r="38" spans="1:4" ht="15">
      <c r="A38" s="45" t="s">
        <v>148</v>
      </c>
      <c r="B38" s="54" t="s">
        <v>183</v>
      </c>
      <c r="C38" s="39"/>
      <c r="D38" s="50"/>
    </row>
    <row r="39" spans="1:4" ht="15">
      <c r="A39" s="46" t="s">
        <v>149</v>
      </c>
      <c r="B39" s="54" t="s">
        <v>184</v>
      </c>
      <c r="C39" s="39"/>
      <c r="D39" s="50"/>
    </row>
    <row r="40" spans="1:4" ht="15">
      <c r="A40" s="45" t="s">
        <v>150</v>
      </c>
      <c r="B40" s="54" t="s">
        <v>185</v>
      </c>
      <c r="C40" s="39"/>
      <c r="D40" s="50"/>
    </row>
    <row r="41" spans="1:4" ht="15">
      <c r="A41" s="46" t="s">
        <v>151</v>
      </c>
      <c r="B41" s="54" t="s">
        <v>186</v>
      </c>
      <c r="C41" s="39"/>
      <c r="D41" s="50"/>
    </row>
    <row r="42" spans="1:4" ht="15">
      <c r="A42" s="46" t="s">
        <v>152</v>
      </c>
      <c r="B42" s="54" t="s">
        <v>187</v>
      </c>
      <c r="C42" s="39"/>
      <c r="D42" s="50"/>
    </row>
    <row r="43" spans="1:4" ht="15">
      <c r="A43" s="45" t="s">
        <v>153</v>
      </c>
      <c r="B43" s="54" t="s">
        <v>188</v>
      </c>
      <c r="C43" s="39"/>
      <c r="D43" s="50"/>
    </row>
    <row r="44" spans="1:4" ht="15">
      <c r="A44" s="5" t="s">
        <v>154</v>
      </c>
      <c r="B44" s="54" t="s">
        <v>189</v>
      </c>
      <c r="C44" s="39"/>
      <c r="D44" s="50"/>
    </row>
    <row r="45" spans="1:4" ht="15">
      <c r="A45" s="5" t="s">
        <v>155</v>
      </c>
      <c r="B45" s="54" t="s">
        <v>190</v>
      </c>
      <c r="C45" s="39"/>
      <c r="D45" s="50"/>
    </row>
    <row r="46" spans="1:4" ht="15">
      <c r="A46" s="47" t="s">
        <v>156</v>
      </c>
      <c r="B46" s="53" t="s">
        <v>191</v>
      </c>
      <c r="C46" s="39">
        <f>'[1]Б-4 стр.1'!$BS$35</f>
        <v>3653249.7603</v>
      </c>
      <c r="D46" s="39">
        <f>'[1]Б-4 стр.1'!$CJ$35</f>
        <v>2694322.9652700005</v>
      </c>
    </row>
    <row r="47" spans="1:4" ht="30">
      <c r="A47" s="6" t="s">
        <v>157</v>
      </c>
      <c r="B47" s="53" t="s">
        <v>192</v>
      </c>
      <c r="C47" s="39">
        <f>'[1]Б-4 стр.1'!$BS$36</f>
        <v>88060</v>
      </c>
      <c r="D47" s="39">
        <f>'[1]Б-4 стр.1'!$CJ$36</f>
        <v>224566</v>
      </c>
    </row>
    <row r="48" spans="1:6" ht="15">
      <c r="A48" s="47" t="s">
        <v>158</v>
      </c>
      <c r="B48" s="53" t="s">
        <v>193</v>
      </c>
      <c r="C48" s="71">
        <f>C46+C47</f>
        <v>3741309.7603</v>
      </c>
      <c r="D48" s="71">
        <f>D46+D47</f>
        <v>2918888.9652700005</v>
      </c>
      <c r="E48" s="56"/>
      <c r="F48" s="56"/>
    </row>
    <row r="49" spans="1:7" ht="15">
      <c r="A49" s="47" t="s">
        <v>159</v>
      </c>
      <c r="B49" s="53" t="s">
        <v>194</v>
      </c>
      <c r="C49" s="119">
        <f>C48-D48</f>
        <v>822420.7950299997</v>
      </c>
      <c r="D49" s="120"/>
      <c r="E49" s="56"/>
      <c r="F49" s="56"/>
      <c r="G49" s="57"/>
    </row>
    <row r="51" ht="15">
      <c r="C51" s="56"/>
    </row>
    <row r="53" spans="1:7" ht="18.75">
      <c r="A53" s="1"/>
      <c r="B53" s="1"/>
      <c r="D53" s="3"/>
      <c r="E53" s="1"/>
      <c r="F53" s="80"/>
      <c r="G53" s="80"/>
    </row>
    <row r="54" spans="1:8" ht="18.75">
      <c r="A54" s="1"/>
      <c r="B54" s="1"/>
      <c r="C54" s="1"/>
      <c r="D54" s="1"/>
      <c r="E54" s="1"/>
      <c r="F54" s="80"/>
      <c r="G54" s="80"/>
      <c r="H54" s="80"/>
    </row>
  </sheetData>
  <sheetProtection/>
  <mergeCells count="14">
    <mergeCell ref="C49:D49"/>
    <mergeCell ref="A2:D2"/>
    <mergeCell ref="A3:D3"/>
    <mergeCell ref="A4:D4"/>
    <mergeCell ref="A5:D5"/>
    <mergeCell ref="A6:D6"/>
    <mergeCell ref="A11:D11"/>
    <mergeCell ref="A21:D21"/>
    <mergeCell ref="A8:D8"/>
    <mergeCell ref="A9:D9"/>
    <mergeCell ref="A13:A14"/>
    <mergeCell ref="B13:B14"/>
    <mergeCell ref="B23:B24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4">
        <v>2012</v>
      </c>
    </row>
    <row r="2" spans="1:13" s="2" customFormat="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 t="s">
        <v>132</v>
      </c>
    </row>
    <row r="3" spans="1:13" s="2" customFormat="1" ht="15">
      <c r="A3" s="115" t="s">
        <v>133</v>
      </c>
      <c r="B3" s="115" t="s">
        <v>162</v>
      </c>
      <c r="C3" s="115" t="s">
        <v>196</v>
      </c>
      <c r="D3" s="126" t="s">
        <v>197</v>
      </c>
      <c r="E3" s="126"/>
      <c r="F3" s="126"/>
      <c r="G3" s="126"/>
      <c r="H3" s="126"/>
      <c r="I3" s="126"/>
      <c r="J3" s="126"/>
      <c r="K3" s="126"/>
      <c r="L3" s="126"/>
      <c r="M3" s="126"/>
    </row>
    <row r="4" spans="1:13" s="2" customFormat="1" ht="135">
      <c r="A4" s="115"/>
      <c r="B4" s="115"/>
      <c r="C4" s="115"/>
      <c r="D4" s="68" t="s">
        <v>200</v>
      </c>
      <c r="E4" s="68" t="s">
        <v>201</v>
      </c>
      <c r="F4" s="68" t="s">
        <v>202</v>
      </c>
      <c r="G4" s="68" t="s">
        <v>203</v>
      </c>
      <c r="H4" s="68" t="s">
        <v>204</v>
      </c>
      <c r="I4" s="68" t="s">
        <v>205</v>
      </c>
      <c r="J4" s="68" t="s">
        <v>206</v>
      </c>
      <c r="K4" s="68" t="s">
        <v>207</v>
      </c>
      <c r="L4" s="69" t="s">
        <v>208</v>
      </c>
      <c r="M4" s="68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38" t="s">
        <v>170</v>
      </c>
      <c r="C6" s="63">
        <f>'Форма №2 (табл. 1,2) 2012г'!D25</f>
        <v>1930687.5028232383</v>
      </c>
      <c r="D6" s="65"/>
      <c r="E6" s="84">
        <f>SUM(E7:E8)</f>
        <v>602841.6007396808</v>
      </c>
      <c r="F6" s="84">
        <f>SUM(F7:F8)</f>
        <v>774731.2194061644</v>
      </c>
      <c r="G6" s="84">
        <f>SUM(G7:G8)</f>
        <v>193504.3178735145</v>
      </c>
      <c r="H6" s="84">
        <f>SUM(H7:H8)</f>
        <v>202567.55552972745</v>
      </c>
      <c r="I6" s="84">
        <f>SUM(I7:I8)</f>
        <v>124714.7101549941</v>
      </c>
      <c r="J6" s="84"/>
      <c r="K6" s="84"/>
      <c r="L6" s="84">
        <f>SUM(L7:L8)</f>
        <v>32328.099119157</v>
      </c>
      <c r="M6" s="84"/>
      <c r="N6" s="56"/>
      <c r="O6" s="56"/>
    </row>
    <row r="7" spans="1:15" s="2" customFormat="1" ht="15">
      <c r="A7" s="5" t="s">
        <v>137</v>
      </c>
      <c r="B7" s="66" t="s">
        <v>171</v>
      </c>
      <c r="C7" s="63">
        <f>'Форма №2 (табл. 1,2) 2012г'!D26</f>
        <v>1855299.6237100586</v>
      </c>
      <c r="D7" s="65"/>
      <c r="E7" s="84">
        <f>SUM('[1]Дох.и расх. АУП и вспом вместе'!$F$33:$F$43,'[1]Дох.и расх. АУП и вспом вместе'!$F$52:$F$60,'[1]Дох.и расх. АУП и вспом вместе'!$F$63:$F$64,'[1]Дох.и расх. АУП и вспом вместе'!$F$66,'[1]Дох.и расх. АУП и вспом вместе'!$F$69:$F$73,'[1]Дох.и расх. АУП и вспом вместе'!$F$81:$F$82,'[1]Дох.и расх. АУП и вспом вместе'!$F$85:$F$89,'[1]Дох.и расх. АУП и вспом вместе'!$F$91:$F$93,'[1]Дох.и расх. АУП и вспом вместе'!$F$100:$F$101,'[1]Дох.и расх. АУП и вспом вместе'!$F$109,'[1]Дох.и расх. АУП и вспом вместе'!$F$114:$F$116,'[1]Дох.и расх. АУП и вспом вместе'!$F$122)</f>
        <v>561570.6731896172</v>
      </c>
      <c r="F7" s="84">
        <f>'[1]Дох.и расх. АУП и вспом вместе'!$F$16</f>
        <v>752065.2761737277</v>
      </c>
      <c r="G7" s="84">
        <f>SUM('[1]Дох.и расх. АУП и вспом вместе'!$F$25:$F$32)</f>
        <v>187183.56646250843</v>
      </c>
      <c r="H7" s="84">
        <f>SUM('[1]Дох.и расх. АУП и вспом вместе'!$F$44:$F$51)</f>
        <v>201288.6381794102</v>
      </c>
      <c r="I7" s="84">
        <f>C7-E7-F7-G7-H7-L7</f>
        <v>121809.7595713071</v>
      </c>
      <c r="J7" s="83"/>
      <c r="K7" s="83"/>
      <c r="L7" s="84">
        <f>SUM('[1]Дох.и расх. АУП и вспом вместе'!$F$79:$F$80,'[1]Дох.и расх. АУП и вспом вместе'!$F$121,'[1]Дох.и расх. АУП и вспом вместе'!$F$126)</f>
        <v>31381.710133488</v>
      </c>
      <c r="M7" s="83"/>
      <c r="N7" s="56"/>
      <c r="O7" s="56"/>
    </row>
    <row r="8" spans="1:15" s="2" customFormat="1" ht="15">
      <c r="A8" s="5" t="s">
        <v>138</v>
      </c>
      <c r="B8" s="66" t="s">
        <v>172</v>
      </c>
      <c r="C8" s="63">
        <f>'Форма №2 (табл. 1,2) 2012г'!D27</f>
        <v>75387.87911317954</v>
      </c>
      <c r="D8" s="65"/>
      <c r="E8" s="84">
        <f>SUM('[1]Дох.и расх. АУП и вспом вместе'!$O$33:$O$42,'[1]Дох.и расх. АУП и вспом вместе'!$O$52:$O$60,'[1]Дох.и расх. АУП и вспом вместе'!$O$63:$O$64,'[1]Дох.и расх. АУП и вспом вместе'!$O$66,'[1]Дох.и расх. АУП и вспом вместе'!$O$69:$O$73,'[1]Дох.и расх. АУП и вспом вместе'!$O$81:$O$82,'[1]Дох.и расх. АУП и вспом вместе'!$O$85:$O$89,'[1]Дох.и расх. АУП и вспом вместе'!$O$91:$O$93,'[1]Дох.и расх. АУП и вспом вместе'!$O$100:$O$101,'[1]Дох.и расх. АУП и вспом вместе'!$O$109,'[1]Дох.и расх. АУП и вспом вместе'!$O$114:$O$116,'[1]Дох.и расх. АУП и вспом вместе'!$O$122)</f>
        <v>41270.92755006354</v>
      </c>
      <c r="F8" s="84">
        <f>'[1]Дох.и расх. АУП и вспом вместе'!$O$16</f>
        <v>22665.943232436683</v>
      </c>
      <c r="G8" s="84">
        <f>SUM('[1]Дох.и расх. АУП и вспом вместе'!$O$25:$O$32)</f>
        <v>6320.751411006057</v>
      </c>
      <c r="H8" s="84">
        <f>SUM('[1]Дох.и расх. АУП и вспом вместе'!$O$44:$O$51)</f>
        <v>1278.917350317262</v>
      </c>
      <c r="I8" s="84">
        <f>C8-E8-F8-G8-H8-L8</f>
        <v>2904.950583687001</v>
      </c>
      <c r="J8" s="83"/>
      <c r="K8" s="83"/>
      <c r="L8" s="84">
        <f>SUM('[1]Дох.и расх. АУП и вспом вместе'!$O$79:$O$80,'[1]Дох.и расх. АУП и вспом вместе'!$O$121,'[1]Дох.и расх. АУП и вспом вместе'!$O$126)</f>
        <v>946.388985669</v>
      </c>
      <c r="M8" s="83"/>
      <c r="N8" s="56"/>
      <c r="O8" s="56"/>
    </row>
    <row r="9" spans="1:15" s="2" customFormat="1" ht="30">
      <c r="A9" s="6" t="s">
        <v>164</v>
      </c>
      <c r="B9" s="67" t="s">
        <v>173</v>
      </c>
      <c r="C9" s="63"/>
      <c r="D9" s="65"/>
      <c r="E9" s="83"/>
      <c r="F9" s="83"/>
      <c r="G9" s="83"/>
      <c r="H9" s="83"/>
      <c r="I9" s="84"/>
      <c r="J9" s="83"/>
      <c r="K9" s="83"/>
      <c r="L9" s="83"/>
      <c r="M9" s="83"/>
      <c r="N9" s="56"/>
      <c r="O9" s="56"/>
    </row>
    <row r="10" spans="1:15" s="2" customFormat="1" ht="15">
      <c r="A10" s="6" t="s">
        <v>139</v>
      </c>
      <c r="B10" s="66" t="s">
        <v>174</v>
      </c>
      <c r="C10" s="63"/>
      <c r="D10" s="65"/>
      <c r="E10" s="83"/>
      <c r="F10" s="83"/>
      <c r="G10" s="83"/>
      <c r="H10" s="83"/>
      <c r="I10" s="84"/>
      <c r="J10" s="83"/>
      <c r="K10" s="83"/>
      <c r="L10" s="83"/>
      <c r="M10" s="83"/>
      <c r="N10" s="56"/>
      <c r="O10" s="56"/>
    </row>
    <row r="11" spans="1:15" s="2" customFormat="1" ht="15">
      <c r="A11" s="6" t="s">
        <v>140</v>
      </c>
      <c r="B11" s="66" t="s">
        <v>175</v>
      </c>
      <c r="C11" s="63"/>
      <c r="D11" s="65"/>
      <c r="E11" s="83"/>
      <c r="F11" s="83"/>
      <c r="G11" s="83"/>
      <c r="H11" s="83"/>
      <c r="I11" s="84"/>
      <c r="J11" s="83"/>
      <c r="K11" s="83"/>
      <c r="L11" s="83"/>
      <c r="M11" s="83"/>
      <c r="N11" s="56"/>
      <c r="O11" s="56"/>
    </row>
    <row r="12" spans="1:15" s="2" customFormat="1" ht="15">
      <c r="A12" s="5" t="s">
        <v>141</v>
      </c>
      <c r="B12" s="66" t="s">
        <v>176</v>
      </c>
      <c r="C12" s="63"/>
      <c r="D12" s="65"/>
      <c r="E12" s="83"/>
      <c r="F12" s="83"/>
      <c r="G12" s="83"/>
      <c r="H12" s="83"/>
      <c r="I12" s="84"/>
      <c r="J12" s="83"/>
      <c r="K12" s="83"/>
      <c r="L12" s="83"/>
      <c r="M12" s="83"/>
      <c r="N12" s="56"/>
      <c r="O12" s="56"/>
    </row>
    <row r="13" spans="1:15" s="2" customFormat="1" ht="15">
      <c r="A13" s="45" t="s">
        <v>142</v>
      </c>
      <c r="B13" s="66" t="s">
        <v>177</v>
      </c>
      <c r="C13" s="63"/>
      <c r="D13" s="65"/>
      <c r="E13" s="83"/>
      <c r="F13" s="83"/>
      <c r="G13" s="83"/>
      <c r="H13" s="83"/>
      <c r="I13" s="84"/>
      <c r="J13" s="83"/>
      <c r="K13" s="83"/>
      <c r="L13" s="83"/>
      <c r="M13" s="83"/>
      <c r="N13" s="56"/>
      <c r="O13" s="56"/>
    </row>
    <row r="14" spans="1:15" s="2" customFormat="1" ht="15">
      <c r="A14" s="45" t="s">
        <v>143</v>
      </c>
      <c r="B14" s="66" t="s">
        <v>178</v>
      </c>
      <c r="C14" s="63"/>
      <c r="D14" s="65"/>
      <c r="E14" s="83"/>
      <c r="F14" s="83"/>
      <c r="G14" s="83"/>
      <c r="H14" s="83"/>
      <c r="I14" s="84"/>
      <c r="J14" s="83"/>
      <c r="K14" s="83"/>
      <c r="L14" s="83"/>
      <c r="M14" s="83"/>
      <c r="N14" s="56"/>
      <c r="O14" s="56"/>
    </row>
    <row r="15" spans="1:15" s="2" customFormat="1" ht="15">
      <c r="A15" s="45" t="s">
        <v>144</v>
      </c>
      <c r="B15" s="66" t="s">
        <v>179</v>
      </c>
      <c r="C15" s="63"/>
      <c r="D15" s="65"/>
      <c r="E15" s="83"/>
      <c r="F15" s="83"/>
      <c r="G15" s="83"/>
      <c r="H15" s="83"/>
      <c r="I15" s="84"/>
      <c r="J15" s="83"/>
      <c r="K15" s="83"/>
      <c r="L15" s="83"/>
      <c r="M15" s="83"/>
      <c r="N15" s="56"/>
      <c r="O15" s="56"/>
    </row>
    <row r="16" spans="1:15" s="2" customFormat="1" ht="15">
      <c r="A16" s="46" t="s">
        <v>145</v>
      </c>
      <c r="B16" s="66" t="s">
        <v>180</v>
      </c>
      <c r="C16" s="63"/>
      <c r="D16" s="65"/>
      <c r="E16" s="83"/>
      <c r="F16" s="83"/>
      <c r="G16" s="83"/>
      <c r="H16" s="83"/>
      <c r="I16" s="84"/>
      <c r="J16" s="83"/>
      <c r="K16" s="83"/>
      <c r="L16" s="83"/>
      <c r="M16" s="83"/>
      <c r="N16" s="56"/>
      <c r="O16" s="56"/>
    </row>
    <row r="17" spans="1:15" s="2" customFormat="1" ht="15">
      <c r="A17" s="46" t="s">
        <v>146</v>
      </c>
      <c r="B17" s="66" t="s">
        <v>181</v>
      </c>
      <c r="C17" s="63"/>
      <c r="D17" s="65"/>
      <c r="E17" s="83"/>
      <c r="F17" s="83"/>
      <c r="G17" s="83"/>
      <c r="H17" s="83"/>
      <c r="I17" s="84"/>
      <c r="J17" s="83"/>
      <c r="K17" s="83"/>
      <c r="L17" s="83"/>
      <c r="M17" s="83"/>
      <c r="N17" s="56"/>
      <c r="O17" s="56"/>
    </row>
    <row r="18" spans="1:15" s="2" customFormat="1" ht="15">
      <c r="A18" s="45" t="s">
        <v>147</v>
      </c>
      <c r="B18" s="66" t="s">
        <v>182</v>
      </c>
      <c r="C18" s="63"/>
      <c r="D18" s="65"/>
      <c r="E18" s="83"/>
      <c r="F18" s="83"/>
      <c r="G18" s="83"/>
      <c r="H18" s="83"/>
      <c r="I18" s="84"/>
      <c r="J18" s="83"/>
      <c r="K18" s="83"/>
      <c r="L18" s="83"/>
      <c r="M18" s="83"/>
      <c r="N18" s="56"/>
      <c r="O18" s="56"/>
    </row>
    <row r="19" spans="1:15" s="2" customFormat="1" ht="15">
      <c r="A19" s="45" t="s">
        <v>198</v>
      </c>
      <c r="B19" s="66" t="s">
        <v>183</v>
      </c>
      <c r="C19" s="63"/>
      <c r="D19" s="65"/>
      <c r="E19" s="83"/>
      <c r="F19" s="83"/>
      <c r="G19" s="83"/>
      <c r="H19" s="83"/>
      <c r="I19" s="84"/>
      <c r="J19" s="83"/>
      <c r="K19" s="83"/>
      <c r="L19" s="83"/>
      <c r="M19" s="83"/>
      <c r="N19" s="56"/>
      <c r="O19" s="56"/>
    </row>
    <row r="20" spans="1:15" s="2" customFormat="1" ht="15">
      <c r="A20" s="46" t="s">
        <v>149</v>
      </c>
      <c r="B20" s="66" t="s">
        <v>184</v>
      </c>
      <c r="C20" s="63"/>
      <c r="D20" s="65"/>
      <c r="E20" s="83"/>
      <c r="F20" s="83"/>
      <c r="G20" s="83"/>
      <c r="H20" s="83"/>
      <c r="I20" s="84"/>
      <c r="J20" s="83"/>
      <c r="K20" s="83"/>
      <c r="L20" s="83"/>
      <c r="M20" s="83"/>
      <c r="N20" s="56"/>
      <c r="O20" s="56"/>
    </row>
    <row r="21" spans="1:15" s="2" customFormat="1" ht="15">
      <c r="A21" s="45" t="s">
        <v>150</v>
      </c>
      <c r="B21" s="66" t="s">
        <v>185</v>
      </c>
      <c r="C21" s="63"/>
      <c r="D21" s="65"/>
      <c r="E21" s="83"/>
      <c r="F21" s="83"/>
      <c r="G21" s="83"/>
      <c r="H21" s="83"/>
      <c r="I21" s="84"/>
      <c r="J21" s="83"/>
      <c r="K21" s="83"/>
      <c r="L21" s="83"/>
      <c r="M21" s="83"/>
      <c r="N21" s="56"/>
      <c r="O21" s="56"/>
    </row>
    <row r="22" spans="1:15" s="2" customFormat="1" ht="15">
      <c r="A22" s="46" t="s">
        <v>151</v>
      </c>
      <c r="B22" s="66" t="s">
        <v>186</v>
      </c>
      <c r="C22" s="63"/>
      <c r="D22" s="65"/>
      <c r="E22" s="83"/>
      <c r="F22" s="83"/>
      <c r="G22" s="83"/>
      <c r="H22" s="83"/>
      <c r="I22" s="84"/>
      <c r="J22" s="83"/>
      <c r="K22" s="83"/>
      <c r="L22" s="83"/>
      <c r="M22" s="83"/>
      <c r="N22" s="56"/>
      <c r="O22" s="56"/>
    </row>
    <row r="23" spans="1:15" s="2" customFormat="1" ht="15">
      <c r="A23" s="46" t="s">
        <v>152</v>
      </c>
      <c r="B23" s="66" t="s">
        <v>187</v>
      </c>
      <c r="C23" s="63"/>
      <c r="D23" s="65"/>
      <c r="E23" s="83"/>
      <c r="F23" s="83"/>
      <c r="G23" s="83"/>
      <c r="H23" s="83"/>
      <c r="I23" s="84"/>
      <c r="J23" s="83"/>
      <c r="K23" s="83"/>
      <c r="L23" s="83"/>
      <c r="M23" s="83"/>
      <c r="N23" s="56"/>
      <c r="O23" s="56"/>
    </row>
    <row r="24" spans="1:15" s="2" customFormat="1" ht="15">
      <c r="A24" s="45" t="s">
        <v>153</v>
      </c>
      <c r="B24" s="66" t="s">
        <v>188</v>
      </c>
      <c r="C24" s="63"/>
      <c r="D24" s="65"/>
      <c r="E24" s="83"/>
      <c r="F24" s="83"/>
      <c r="G24" s="83"/>
      <c r="H24" s="83"/>
      <c r="I24" s="84"/>
      <c r="J24" s="83"/>
      <c r="K24" s="83"/>
      <c r="L24" s="83"/>
      <c r="M24" s="83"/>
      <c r="N24" s="56"/>
      <c r="O24" s="56"/>
    </row>
    <row r="25" spans="1:15" s="2" customFormat="1" ht="15">
      <c r="A25" s="5" t="s">
        <v>154</v>
      </c>
      <c r="B25" s="66" t="s">
        <v>189</v>
      </c>
      <c r="C25" s="63"/>
      <c r="D25" s="65"/>
      <c r="E25" s="83"/>
      <c r="F25" s="83"/>
      <c r="G25" s="83"/>
      <c r="H25" s="83"/>
      <c r="I25" s="84"/>
      <c r="J25" s="83"/>
      <c r="K25" s="83"/>
      <c r="L25" s="83"/>
      <c r="M25" s="83"/>
      <c r="N25" s="56"/>
      <c r="O25" s="56"/>
    </row>
    <row r="26" spans="1:15" s="2" customFormat="1" ht="15">
      <c r="A26" s="5" t="s">
        <v>155</v>
      </c>
      <c r="B26" s="66" t="s">
        <v>190</v>
      </c>
      <c r="C26" s="63"/>
      <c r="D26" s="65"/>
      <c r="E26" s="83"/>
      <c r="F26" s="83"/>
      <c r="G26" s="83"/>
      <c r="H26" s="83"/>
      <c r="I26" s="84"/>
      <c r="J26" s="83"/>
      <c r="K26" s="83"/>
      <c r="L26" s="83"/>
      <c r="M26" s="83"/>
      <c r="N26" s="56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2012г'!D46</f>
        <v>2694322.9652700005</v>
      </c>
      <c r="D27" s="65"/>
      <c r="E27" s="84">
        <f>SUM('[1]Дох.и расх. АУП и вспом вместе'!$B$33:$B$43,'[1]Дох.и расх. АУП и вспом вместе'!$B$52:$B$60,'[1]Дох.и расх. АУП и вспом вместе'!$B$63:$B$64,'[1]Дох.и расх. АУП и вспом вместе'!$B$66,'[1]Дох.и расх. АУП и вспом вместе'!$B$69:$B$73,'[1]Дох.и расх. АУП и вспом вместе'!$B$81:$B$82,'[1]Дох.и расх. АУП и вспом вместе'!$B$85:$B$89,'[1]Дох.и расх. АУП и вспом вместе'!$B$91:$B$93,'[1]Дох.и расх. АУП и вспом вместе'!$B$100:$B$101,'[1]Дох.и расх. АУП и вспом вместе'!$B$109,'[1]Дох.и расх. АУП и вспом вместе'!$B$114:$B$116,'[1]Дох.и расх. АУП и вспом вместе'!$B$122)</f>
        <v>848629.8027</v>
      </c>
      <c r="F27" s="84">
        <f>'[1]Дох.и расх. АУП и вспом вместе'!$B$16</f>
        <v>1095648.5479700002</v>
      </c>
      <c r="G27" s="84">
        <f>SUM('[1]Дох.и расх. АУП и вспом вместе'!$B$25:$B$32)</f>
        <v>275052.57195</v>
      </c>
      <c r="H27" s="84">
        <f>SUM('[1]Дох.и расх. АУП и вспом вместе'!$B$44:$B$51)</f>
        <v>243364.42361000003</v>
      </c>
      <c r="I27" s="93">
        <f>C27-E27-F27-G27-H27-L27</f>
        <v>185908.3443700004</v>
      </c>
      <c r="J27" s="83"/>
      <c r="K27" s="83"/>
      <c r="L27" s="84">
        <f>SUM('[1]Дох.и расх. АУП и вспом вместе'!$B$79:$B$80,'[1]Дох.и расх. АУП и вспом вместе'!$B$121,'[1]Дох.и расх. АУП и вспом вместе'!$B$126)</f>
        <v>45719.27467</v>
      </c>
      <c r="M27" s="83"/>
      <c r="N27" s="56"/>
      <c r="O27" s="56"/>
    </row>
    <row r="28" spans="1:15" s="2" customFormat="1" ht="15">
      <c r="A28" s="47" t="s">
        <v>210</v>
      </c>
      <c r="B28" s="53" t="s">
        <v>192</v>
      </c>
      <c r="C28" s="63">
        <f>'Форма №2 (табл. 1,2) 2012г'!D47</f>
        <v>224566</v>
      </c>
      <c r="D28" s="64"/>
      <c r="E28" s="83"/>
      <c r="F28" s="83"/>
      <c r="G28" s="83"/>
      <c r="H28" s="83"/>
      <c r="I28" s="83"/>
      <c r="J28" s="83"/>
      <c r="K28" s="83"/>
      <c r="L28" s="83"/>
      <c r="M28" s="83"/>
      <c r="O28" s="56"/>
    </row>
    <row r="29" spans="1:15" s="2" customFormat="1" ht="15">
      <c r="A29" s="36" t="s">
        <v>158</v>
      </c>
      <c r="B29" s="53" t="s">
        <v>193</v>
      </c>
      <c r="C29" s="63">
        <f>'Форма №2 (табл. 1,2) 2012г'!D48</f>
        <v>2918888.9652700005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56"/>
    </row>
    <row r="30" s="2" customFormat="1" ht="15">
      <c r="B30" s="4"/>
    </row>
    <row r="31" s="2" customFormat="1" ht="15">
      <c r="B31" s="79"/>
    </row>
    <row r="32" spans="2:12" s="2" customFormat="1" ht="15">
      <c r="B32" s="79"/>
      <c r="E32" s="56"/>
      <c r="G32" s="56"/>
      <c r="L32" s="56"/>
    </row>
    <row r="33" spans="2:6" s="2" customFormat="1" ht="15">
      <c r="B33" s="79"/>
      <c r="F33" s="56"/>
    </row>
    <row r="34" s="2" customFormat="1" ht="15">
      <c r="B34" s="79"/>
    </row>
    <row r="37" spans="2:10" ht="18.75">
      <c r="B37" s="1"/>
      <c r="C37" s="80"/>
      <c r="D37" s="81"/>
      <c r="E37" s="81"/>
      <c r="F37" s="81"/>
      <c r="G37" s="81"/>
      <c r="H37" s="80"/>
      <c r="I37" s="82"/>
      <c r="J37" s="81"/>
    </row>
    <row r="38" spans="2:10" ht="18.75">
      <c r="B38" s="1"/>
      <c r="C38" s="80"/>
      <c r="D38" s="80"/>
      <c r="E38" s="81"/>
      <c r="F38" s="81"/>
      <c r="G38" s="81"/>
      <c r="H38" s="81"/>
      <c r="I38" s="81"/>
      <c r="J38" s="81"/>
    </row>
  </sheetData>
  <sheetProtection/>
  <mergeCells count="5">
    <mergeCell ref="D3:M3"/>
    <mergeCell ref="A3:A4"/>
    <mergeCell ref="B3:B4"/>
    <mergeCell ref="C3:C4"/>
    <mergeCell ref="A1:L1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90" zoomScaleSheetLayoutView="90" zoomScalePageLayoutView="0" workbookViewId="0" topLeftCell="A19">
      <selection activeCell="C50" sqref="C50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160</v>
      </c>
    </row>
    <row r="2" spans="1:4" ht="15.75">
      <c r="A2" s="103" t="s">
        <v>120</v>
      </c>
      <c r="B2" s="103"/>
      <c r="C2" s="103"/>
      <c r="D2" s="103"/>
    </row>
    <row r="3" spans="1:4" ht="15.75">
      <c r="A3" s="103" t="s">
        <v>214</v>
      </c>
      <c r="B3" s="103"/>
      <c r="C3" s="103"/>
      <c r="D3" s="103"/>
    </row>
    <row r="4" spans="1:4" ht="15.75">
      <c r="A4" s="103" t="s">
        <v>121</v>
      </c>
      <c r="B4" s="103"/>
      <c r="C4" s="103"/>
      <c r="D4" s="103"/>
    </row>
    <row r="5" spans="1:4" ht="15.75">
      <c r="A5" s="103" t="s">
        <v>122</v>
      </c>
      <c r="B5" s="103"/>
      <c r="C5" s="103"/>
      <c r="D5" s="103"/>
    </row>
    <row r="6" spans="1:4" ht="15.75">
      <c r="A6" s="103" t="s">
        <v>216</v>
      </c>
      <c r="B6" s="103"/>
      <c r="C6" s="103"/>
      <c r="D6" s="103"/>
    </row>
    <row r="8" spans="1:4" ht="15">
      <c r="A8" s="122" t="s">
        <v>161</v>
      </c>
      <c r="B8" s="122"/>
      <c r="C8" s="122"/>
      <c r="D8" s="122"/>
    </row>
    <row r="9" spans="1:4" ht="15">
      <c r="A9" s="123" t="s">
        <v>123</v>
      </c>
      <c r="B9" s="123"/>
      <c r="C9" s="123"/>
      <c r="D9" s="123"/>
    </row>
    <row r="11" spans="1:4" ht="15">
      <c r="A11" s="121" t="s">
        <v>124</v>
      </c>
      <c r="B11" s="121"/>
      <c r="C11" s="121"/>
      <c r="D11" s="121"/>
    </row>
    <row r="13" spans="1:4" ht="15">
      <c r="A13" s="124" t="s">
        <v>125</v>
      </c>
      <c r="B13" s="115" t="s">
        <v>162</v>
      </c>
      <c r="C13" s="76" t="s">
        <v>126</v>
      </c>
      <c r="D13" s="32"/>
    </row>
    <row r="14" spans="1:4" ht="15">
      <c r="A14" s="124"/>
      <c r="B14" s="124"/>
      <c r="C14" s="76">
        <v>1</v>
      </c>
      <c r="D14" s="33"/>
    </row>
    <row r="15" spans="1:4" ht="15">
      <c r="A15" s="44" t="s">
        <v>127</v>
      </c>
      <c r="B15" s="48" t="s">
        <v>165</v>
      </c>
      <c r="C15" s="40">
        <v>16369</v>
      </c>
      <c r="D15" s="34"/>
    </row>
    <row r="16" spans="1:4" ht="15">
      <c r="A16" s="37" t="s">
        <v>128</v>
      </c>
      <c r="B16" s="49" t="s">
        <v>166</v>
      </c>
      <c r="C16" s="41">
        <f>C15</f>
        <v>16369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44" t="s">
        <v>129</v>
      </c>
      <c r="B18" s="48" t="s">
        <v>168</v>
      </c>
      <c r="C18" s="72"/>
      <c r="D18" s="34"/>
    </row>
    <row r="19" spans="1:4" ht="15">
      <c r="A19" s="44" t="s">
        <v>130</v>
      </c>
      <c r="B19" s="48" t="s">
        <v>169</v>
      </c>
      <c r="C19" s="72"/>
      <c r="D19" s="34"/>
    </row>
    <row r="20" ht="15">
      <c r="B20" s="75"/>
    </row>
    <row r="21" spans="1:4" ht="15">
      <c r="A21" s="121" t="s">
        <v>131</v>
      </c>
      <c r="B21" s="121"/>
      <c r="C21" s="121"/>
      <c r="D21" s="121"/>
    </row>
    <row r="22" spans="2:4" ht="15">
      <c r="B22" s="75"/>
      <c r="D22" s="61" t="s">
        <v>132</v>
      </c>
    </row>
    <row r="23" spans="1:5" ht="15">
      <c r="A23" s="124" t="s">
        <v>133</v>
      </c>
      <c r="B23" s="125" t="s">
        <v>162</v>
      </c>
      <c r="C23" s="77" t="s">
        <v>134</v>
      </c>
      <c r="D23" s="36" t="s">
        <v>135</v>
      </c>
      <c r="E23" s="56"/>
    </row>
    <row r="24" spans="1:4" ht="15">
      <c r="A24" s="124"/>
      <c r="B24" s="114"/>
      <c r="C24" s="7">
        <v>1</v>
      </c>
      <c r="D24" s="7">
        <v>2</v>
      </c>
    </row>
    <row r="25" spans="1:7" ht="15">
      <c r="A25" s="77" t="s">
        <v>136</v>
      </c>
      <c r="B25" s="53" t="s">
        <v>170</v>
      </c>
      <c r="C25" s="91">
        <f>SUM(C26:C27)</f>
        <v>2225551.9982449138</v>
      </c>
      <c r="D25" s="91">
        <f>SUM(D26:D27)</f>
        <v>2040161.7724733243</v>
      </c>
      <c r="E25" s="56"/>
      <c r="F25" s="56"/>
      <c r="G25" s="56"/>
    </row>
    <row r="26" spans="1:7" ht="15">
      <c r="A26" s="44" t="s">
        <v>137</v>
      </c>
      <c r="B26" s="54" t="s">
        <v>171</v>
      </c>
      <c r="C26" s="89">
        <f>'[2]Дох.и расх. '!$G$9</f>
        <v>2195813</v>
      </c>
      <c r="D26" s="90">
        <f>'[2]Дох.и расх. '!$G$72</f>
        <v>1960582.3952041506</v>
      </c>
      <c r="E26" s="56"/>
      <c r="F26" s="56"/>
      <c r="G26" s="56"/>
    </row>
    <row r="27" spans="1:7" ht="15">
      <c r="A27" s="44" t="s">
        <v>138</v>
      </c>
      <c r="B27" s="54" t="s">
        <v>172</v>
      </c>
      <c r="C27" s="90">
        <f>'[2]Дох.и расх. '!$H$9</f>
        <v>29738.998244913724</v>
      </c>
      <c r="D27" s="92">
        <f>'[2]Дох.и расх. '!$H$72</f>
        <v>79579.3772691737</v>
      </c>
      <c r="E27" s="56"/>
      <c r="F27" s="56"/>
      <c r="G27" s="56"/>
    </row>
    <row r="28" spans="1:6" ht="30">
      <c r="A28" s="70" t="s">
        <v>164</v>
      </c>
      <c r="B28" s="55" t="s">
        <v>173</v>
      </c>
      <c r="C28" s="86"/>
      <c r="D28" s="87"/>
      <c r="F28" s="73"/>
    </row>
    <row r="29" spans="1:4" ht="15">
      <c r="A29" s="70" t="s">
        <v>139</v>
      </c>
      <c r="B29" s="54" t="s">
        <v>174</v>
      </c>
      <c r="C29" s="85"/>
      <c r="D29" s="88"/>
    </row>
    <row r="30" spans="1:4" ht="15">
      <c r="A30" s="70" t="s">
        <v>140</v>
      </c>
      <c r="B30" s="54" t="s">
        <v>175</v>
      </c>
      <c r="C30" s="85"/>
      <c r="D30" s="88"/>
    </row>
    <row r="31" spans="1:4" ht="15">
      <c r="A31" s="44" t="s">
        <v>141</v>
      </c>
      <c r="B31" s="54" t="s">
        <v>176</v>
      </c>
      <c r="C31" s="85"/>
      <c r="D31" s="88"/>
    </row>
    <row r="32" spans="1:4" ht="15">
      <c r="A32" s="45" t="s">
        <v>142</v>
      </c>
      <c r="B32" s="54" t="s">
        <v>177</v>
      </c>
      <c r="C32" s="85"/>
      <c r="D32" s="88"/>
    </row>
    <row r="33" spans="1:4" ht="15">
      <c r="A33" s="45" t="s">
        <v>143</v>
      </c>
      <c r="B33" s="54" t="s">
        <v>178</v>
      </c>
      <c r="C33" s="85"/>
      <c r="D33" s="88"/>
    </row>
    <row r="34" spans="1:4" ht="15">
      <c r="A34" s="45" t="s">
        <v>144</v>
      </c>
      <c r="B34" s="54" t="s">
        <v>179</v>
      </c>
      <c r="C34" s="85"/>
      <c r="D34" s="88"/>
    </row>
    <row r="35" spans="1:4" ht="15">
      <c r="A35" s="46" t="s">
        <v>145</v>
      </c>
      <c r="B35" s="54" t="s">
        <v>180</v>
      </c>
      <c r="C35" s="85"/>
      <c r="D35" s="88"/>
    </row>
    <row r="36" spans="1:4" ht="15">
      <c r="A36" s="46" t="s">
        <v>146</v>
      </c>
      <c r="B36" s="54" t="s">
        <v>181</v>
      </c>
      <c r="C36" s="85"/>
      <c r="D36" s="88"/>
    </row>
    <row r="37" spans="1:4" ht="15">
      <c r="A37" s="45" t="s">
        <v>147</v>
      </c>
      <c r="B37" s="54" t="s">
        <v>182</v>
      </c>
      <c r="C37" s="85"/>
      <c r="D37" s="88"/>
    </row>
    <row r="38" spans="1:4" ht="15">
      <c r="A38" s="45" t="s">
        <v>148</v>
      </c>
      <c r="B38" s="54" t="s">
        <v>183</v>
      </c>
      <c r="C38" s="85"/>
      <c r="D38" s="88"/>
    </row>
    <row r="39" spans="1:4" ht="15">
      <c r="A39" s="46" t="s">
        <v>149</v>
      </c>
      <c r="B39" s="54" t="s">
        <v>184</v>
      </c>
      <c r="C39" s="85"/>
      <c r="D39" s="88"/>
    </row>
    <row r="40" spans="1:4" ht="15">
      <c r="A40" s="45" t="s">
        <v>150</v>
      </c>
      <c r="B40" s="54" t="s">
        <v>185</v>
      </c>
      <c r="C40" s="85"/>
      <c r="D40" s="88"/>
    </row>
    <row r="41" spans="1:4" ht="15">
      <c r="A41" s="46" t="s">
        <v>151</v>
      </c>
      <c r="B41" s="54" t="s">
        <v>186</v>
      </c>
      <c r="C41" s="85"/>
      <c r="D41" s="88"/>
    </row>
    <row r="42" spans="1:4" ht="15">
      <c r="A42" s="46" t="s">
        <v>152</v>
      </c>
      <c r="B42" s="54" t="s">
        <v>187</v>
      </c>
      <c r="C42" s="85"/>
      <c r="D42" s="88"/>
    </row>
    <row r="43" spans="1:4" ht="15">
      <c r="A43" s="45" t="s">
        <v>153</v>
      </c>
      <c r="B43" s="54" t="s">
        <v>188</v>
      </c>
      <c r="C43" s="85"/>
      <c r="D43" s="88"/>
    </row>
    <row r="44" spans="1:4" ht="15">
      <c r="A44" s="44" t="s">
        <v>154</v>
      </c>
      <c r="B44" s="54" t="s">
        <v>189</v>
      </c>
      <c r="C44" s="85"/>
      <c r="D44" s="88"/>
    </row>
    <row r="45" spans="1:4" ht="15">
      <c r="A45" s="44" t="s">
        <v>155</v>
      </c>
      <c r="B45" s="54" t="s">
        <v>190</v>
      </c>
      <c r="C45" s="85"/>
      <c r="D45" s="88"/>
    </row>
    <row r="46" spans="1:4" ht="15">
      <c r="A46" s="47" t="s">
        <v>156</v>
      </c>
      <c r="B46" s="53" t="s">
        <v>191</v>
      </c>
      <c r="C46" s="89">
        <f>'[2]Дох.и расх. '!$C$9</f>
        <v>4275354</v>
      </c>
      <c r="D46" s="89">
        <f>'[2]Дох.и расх. '!$C$72</f>
        <v>2822905</v>
      </c>
    </row>
    <row r="47" spans="1:4" ht="30">
      <c r="A47" s="70" t="s">
        <v>157</v>
      </c>
      <c r="B47" s="53" t="s">
        <v>192</v>
      </c>
      <c r="C47" s="89">
        <f>'[2]Б-4 стр.1'!$BS$36</f>
        <v>0</v>
      </c>
      <c r="D47" s="89">
        <f>'[2]Б-4 стр.1'!$CJ$36</f>
        <v>56316</v>
      </c>
    </row>
    <row r="48" spans="1:6" ht="15">
      <c r="A48" s="47" t="s">
        <v>158</v>
      </c>
      <c r="B48" s="53" t="s">
        <v>193</v>
      </c>
      <c r="C48" s="89">
        <f>C46+C47</f>
        <v>4275354</v>
      </c>
      <c r="D48" s="89">
        <f>D46+D47</f>
        <v>2879221</v>
      </c>
      <c r="E48" s="56"/>
      <c r="F48" s="56"/>
    </row>
    <row r="49" spans="1:7" ht="15">
      <c r="A49" s="47" t="s">
        <v>159</v>
      </c>
      <c r="B49" s="53" t="s">
        <v>194</v>
      </c>
      <c r="C49" s="128">
        <f>C48-D48</f>
        <v>1396133</v>
      </c>
      <c r="D49" s="129"/>
      <c r="F49" s="56"/>
      <c r="G49" s="57"/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A8:D8"/>
    <mergeCell ref="A2:D2"/>
    <mergeCell ref="A3:D3"/>
    <mergeCell ref="A4:D4"/>
    <mergeCell ref="A5:D5"/>
    <mergeCell ref="A6:D6"/>
    <mergeCell ref="C49:D49"/>
    <mergeCell ref="A9:D9"/>
    <mergeCell ref="A11:D11"/>
    <mergeCell ref="A13:A14"/>
    <mergeCell ref="B13:B14"/>
    <mergeCell ref="A21:D21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90" zoomScaleSheetLayoutView="90" zoomScalePageLayoutView="0" workbookViewId="0" topLeftCell="B1">
      <pane ySplit="4" topLeftCell="A5" activePane="bottomLeft" state="frozen"/>
      <selection pane="topLeft" activeCell="A1" sqref="A1"/>
      <selection pane="bottomLeft" activeCell="O26" sqref="O26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4">
        <v>2013</v>
      </c>
    </row>
    <row r="2" spans="1:13" s="2" customFormat="1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62" t="s">
        <v>132</v>
      </c>
    </row>
    <row r="3" spans="1:13" s="2" customFormat="1" ht="15">
      <c r="A3" s="115" t="s">
        <v>133</v>
      </c>
      <c r="B3" s="115" t="s">
        <v>162</v>
      </c>
      <c r="C3" s="115" t="s">
        <v>196</v>
      </c>
      <c r="D3" s="126" t="s">
        <v>197</v>
      </c>
      <c r="E3" s="126"/>
      <c r="F3" s="126"/>
      <c r="G3" s="126"/>
      <c r="H3" s="126"/>
      <c r="I3" s="126"/>
      <c r="J3" s="126"/>
      <c r="K3" s="126"/>
      <c r="L3" s="126"/>
      <c r="M3" s="126"/>
    </row>
    <row r="4" spans="1:13" s="2" customFormat="1" ht="135">
      <c r="A4" s="115"/>
      <c r="B4" s="115"/>
      <c r="C4" s="115"/>
      <c r="D4" s="68" t="s">
        <v>200</v>
      </c>
      <c r="E4" s="68" t="s">
        <v>201</v>
      </c>
      <c r="F4" s="68" t="s">
        <v>202</v>
      </c>
      <c r="G4" s="68" t="s">
        <v>203</v>
      </c>
      <c r="H4" s="68" t="s">
        <v>204</v>
      </c>
      <c r="I4" s="68" t="s">
        <v>205</v>
      </c>
      <c r="J4" s="68" t="s">
        <v>206</v>
      </c>
      <c r="K4" s="68" t="s">
        <v>207</v>
      </c>
      <c r="L4" s="69" t="s">
        <v>208</v>
      </c>
      <c r="M4" s="68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76" t="s">
        <v>170</v>
      </c>
      <c r="C6" s="63">
        <f>'Форма №2 (табл. 1,2) 2013г'!D25</f>
        <v>2040161.7724733243</v>
      </c>
      <c r="D6" s="65"/>
      <c r="E6" s="64">
        <f>SUM(E7:E8)</f>
        <v>637003.7034678803</v>
      </c>
      <c r="F6" s="64">
        <f aca="true" t="shared" si="0" ref="F6:L6">SUM(F7:F8)</f>
        <v>818668.907603338</v>
      </c>
      <c r="G6" s="64">
        <f t="shared" si="0"/>
        <v>204477.86025255136</v>
      </c>
      <c r="H6" s="64">
        <f t="shared" si="0"/>
        <v>214061.19761897926</v>
      </c>
      <c r="I6" s="64">
        <f t="shared" si="0"/>
        <v>131788.5667149877</v>
      </c>
      <c r="J6" s="64"/>
      <c r="K6" s="64"/>
      <c r="L6" s="64">
        <f t="shared" si="0"/>
        <v>34161.536815587846</v>
      </c>
      <c r="M6" s="64"/>
      <c r="N6" s="56"/>
      <c r="O6" s="56"/>
    </row>
    <row r="7" spans="1:15" s="2" customFormat="1" ht="15">
      <c r="A7" s="44" t="s">
        <v>137</v>
      </c>
      <c r="B7" s="66" t="s">
        <v>171</v>
      </c>
      <c r="C7" s="63">
        <f>'Форма №2 (табл. 1,2) 2013г'!D26</f>
        <v>1960582.3952041506</v>
      </c>
      <c r="D7" s="65"/>
      <c r="E7" s="64">
        <f>'Форма № 2 (табл. 3) 2012г'!E7/'Форма № 2 (табл. 3) 2012г'!$C7*'Форма № 2 (табл. 3) 2013г'!$C7</f>
        <v>593438.1495301642</v>
      </c>
      <c r="F7" s="64">
        <f>'Форма № 2 (табл. 3) 2012г'!F7/'Форма № 2 (табл. 3) 2012г'!$C7*'Форма № 2 (табл. 3) 2013г'!$C7</f>
        <v>794742.7583486574</v>
      </c>
      <c r="G7" s="64">
        <f>'Форма № 2 (табл. 3) 2012г'!G7/'Форма № 2 (табл. 3) 2012г'!$C7*'Форма № 2 (табл. 3) 2013г'!$C7</f>
        <v>197805.6807579411</v>
      </c>
      <c r="H7" s="64">
        <f>'Форма № 2 (табл. 3) 2012г'!H7/'Форма № 2 (табл. 3) 2012г'!$C7*'Форма № 2 (табл. 3) 2013г'!$C7</f>
        <v>212711.1736162587</v>
      </c>
      <c r="I7" s="64">
        <f>'Форма № 2 (табл. 3) 2012г'!I7/'Форма № 2 (табл. 3) 2012г'!$C7*'Форма № 2 (табл. 3) 2013г'!$C7</f>
        <v>128722.10349613958</v>
      </c>
      <c r="J7" s="64"/>
      <c r="K7" s="64"/>
      <c r="L7" s="64">
        <f>'Форма № 2 (табл. 3) 2012г'!L7/'Форма № 2 (табл. 3) 2012г'!$C7*'Форма № 2 (табл. 3) 2013г'!$C7</f>
        <v>33162.52945498977</v>
      </c>
      <c r="M7" s="64"/>
      <c r="N7" s="56"/>
      <c r="O7" s="56"/>
    </row>
    <row r="8" spans="1:15" s="2" customFormat="1" ht="15">
      <c r="A8" s="44" t="s">
        <v>138</v>
      </c>
      <c r="B8" s="66" t="s">
        <v>172</v>
      </c>
      <c r="C8" s="63">
        <f>'Форма №2 (табл. 1,2) 2013г'!D27</f>
        <v>79579.3772691737</v>
      </c>
      <c r="D8" s="65"/>
      <c r="E8" s="64">
        <f>'Форма № 2 (табл. 3) 2012г'!E8/'Форма № 2 (табл. 3) 2012г'!$C8*'Форма № 2 (табл. 3) 2013г'!$C8</f>
        <v>43565.55393771605</v>
      </c>
      <c r="F8" s="64">
        <f>'Форма № 2 (табл. 3) 2012г'!F8/'Форма № 2 (табл. 3) 2012г'!$C8*'Форма № 2 (табл. 3) 2013г'!$C8</f>
        <v>23926.149254680615</v>
      </c>
      <c r="G8" s="64">
        <f>'Форма № 2 (табл. 3) 2012г'!G8/'Форма № 2 (табл. 3) 2012г'!$C8*'Форма № 2 (табл. 3) 2013г'!$C8</f>
        <v>6672.179494610251</v>
      </c>
      <c r="H8" s="64">
        <f>'Форма № 2 (табл. 3) 2012г'!H8/'Форма № 2 (табл. 3) 2012г'!$C8*'Форма № 2 (табл. 3) 2013г'!$C8</f>
        <v>1350.0240027205737</v>
      </c>
      <c r="I8" s="64">
        <f>'Форма № 2 (табл. 3) 2012г'!I8/'Форма № 2 (табл. 3) 2012г'!$C8*'Форма № 2 (табл. 3) 2013г'!$C8</f>
        <v>3066.463218848129</v>
      </c>
      <c r="J8" s="64"/>
      <c r="K8" s="64"/>
      <c r="L8" s="64">
        <f>'Форма № 2 (табл. 3) 2012г'!L8/'Форма № 2 (табл. 3) 2012г'!$C8*'Форма № 2 (табл. 3) 2013г'!$C8</f>
        <v>999.0073605980714</v>
      </c>
      <c r="M8" s="64"/>
      <c r="N8" s="56"/>
      <c r="O8" s="56"/>
    </row>
    <row r="9" spans="1:15" s="2" customFormat="1" ht="30">
      <c r="A9" s="70" t="s">
        <v>164</v>
      </c>
      <c r="B9" s="67" t="s">
        <v>173</v>
      </c>
      <c r="C9" s="63"/>
      <c r="D9" s="65"/>
      <c r="E9" s="64"/>
      <c r="F9" s="64"/>
      <c r="G9" s="64"/>
      <c r="H9" s="64"/>
      <c r="I9" s="64"/>
      <c r="J9" s="64"/>
      <c r="K9" s="64"/>
      <c r="L9" s="64"/>
      <c r="M9" s="64"/>
      <c r="N9" s="56"/>
      <c r="O9" s="56"/>
    </row>
    <row r="10" spans="1:15" s="2" customFormat="1" ht="15">
      <c r="A10" s="70" t="s">
        <v>139</v>
      </c>
      <c r="B10" s="66" t="s">
        <v>174</v>
      </c>
      <c r="C10" s="63"/>
      <c r="D10" s="65"/>
      <c r="E10" s="64"/>
      <c r="F10" s="64"/>
      <c r="G10" s="64"/>
      <c r="H10" s="64"/>
      <c r="I10" s="64"/>
      <c r="J10" s="64"/>
      <c r="K10" s="64"/>
      <c r="L10" s="64"/>
      <c r="M10" s="64"/>
      <c r="N10" s="56"/>
      <c r="O10" s="56"/>
    </row>
    <row r="11" spans="1:15" s="2" customFormat="1" ht="15">
      <c r="A11" s="70" t="s">
        <v>140</v>
      </c>
      <c r="B11" s="66" t="s">
        <v>175</v>
      </c>
      <c r="C11" s="63"/>
      <c r="D11" s="65"/>
      <c r="E11" s="64"/>
      <c r="F11" s="64"/>
      <c r="G11" s="64"/>
      <c r="H11" s="64"/>
      <c r="I11" s="64"/>
      <c r="J11" s="64"/>
      <c r="K11" s="64"/>
      <c r="L11" s="64"/>
      <c r="M11" s="64"/>
      <c r="N11" s="56"/>
      <c r="O11" s="56"/>
    </row>
    <row r="12" spans="1:15" s="2" customFormat="1" ht="15">
      <c r="A12" s="44" t="s">
        <v>141</v>
      </c>
      <c r="B12" s="66" t="s">
        <v>176</v>
      </c>
      <c r="C12" s="63"/>
      <c r="D12" s="65"/>
      <c r="E12" s="64"/>
      <c r="F12" s="64"/>
      <c r="G12" s="64"/>
      <c r="H12" s="64"/>
      <c r="I12" s="64"/>
      <c r="J12" s="64"/>
      <c r="K12" s="64"/>
      <c r="L12" s="64"/>
      <c r="M12" s="64"/>
      <c r="N12" s="56"/>
      <c r="O12" s="56"/>
    </row>
    <row r="13" spans="1:15" s="2" customFormat="1" ht="15">
      <c r="A13" s="45" t="s">
        <v>142</v>
      </c>
      <c r="B13" s="66" t="s">
        <v>177</v>
      </c>
      <c r="C13" s="63"/>
      <c r="D13" s="65"/>
      <c r="E13" s="64"/>
      <c r="F13" s="64"/>
      <c r="G13" s="64"/>
      <c r="H13" s="64"/>
      <c r="I13" s="64"/>
      <c r="J13" s="64"/>
      <c r="K13" s="64"/>
      <c r="L13" s="64"/>
      <c r="M13" s="64"/>
      <c r="N13" s="56"/>
      <c r="O13" s="56"/>
    </row>
    <row r="14" spans="1:15" s="2" customFormat="1" ht="15">
      <c r="A14" s="45" t="s">
        <v>143</v>
      </c>
      <c r="B14" s="66" t="s">
        <v>178</v>
      </c>
      <c r="C14" s="63"/>
      <c r="D14" s="65"/>
      <c r="E14" s="64"/>
      <c r="F14" s="64"/>
      <c r="G14" s="64"/>
      <c r="H14" s="64"/>
      <c r="I14" s="64"/>
      <c r="J14" s="64"/>
      <c r="K14" s="64"/>
      <c r="L14" s="64"/>
      <c r="M14" s="64"/>
      <c r="N14" s="56"/>
      <c r="O14" s="56"/>
    </row>
    <row r="15" spans="1:15" s="2" customFormat="1" ht="15">
      <c r="A15" s="45" t="s">
        <v>144</v>
      </c>
      <c r="B15" s="66" t="s">
        <v>179</v>
      </c>
      <c r="C15" s="63"/>
      <c r="D15" s="65"/>
      <c r="E15" s="64"/>
      <c r="F15" s="64"/>
      <c r="G15" s="64"/>
      <c r="H15" s="64"/>
      <c r="I15" s="64"/>
      <c r="J15" s="64"/>
      <c r="K15" s="64"/>
      <c r="L15" s="64"/>
      <c r="M15" s="64"/>
      <c r="N15" s="56"/>
      <c r="O15" s="56"/>
    </row>
    <row r="16" spans="1:15" s="2" customFormat="1" ht="15">
      <c r="A16" s="46" t="s">
        <v>145</v>
      </c>
      <c r="B16" s="66" t="s">
        <v>180</v>
      </c>
      <c r="C16" s="63"/>
      <c r="D16" s="65"/>
      <c r="E16" s="64"/>
      <c r="F16" s="64"/>
      <c r="G16" s="64"/>
      <c r="H16" s="64"/>
      <c r="I16" s="64"/>
      <c r="J16" s="64"/>
      <c r="K16" s="64"/>
      <c r="L16" s="64"/>
      <c r="M16" s="64"/>
      <c r="N16" s="56"/>
      <c r="O16" s="56"/>
    </row>
    <row r="17" spans="1:15" s="2" customFormat="1" ht="15">
      <c r="A17" s="46" t="s">
        <v>146</v>
      </c>
      <c r="B17" s="66" t="s">
        <v>181</v>
      </c>
      <c r="C17" s="63"/>
      <c r="D17" s="65"/>
      <c r="E17" s="64"/>
      <c r="F17" s="64"/>
      <c r="G17" s="64"/>
      <c r="H17" s="64"/>
      <c r="I17" s="64"/>
      <c r="J17" s="64"/>
      <c r="K17" s="64"/>
      <c r="L17" s="64"/>
      <c r="M17" s="64"/>
      <c r="N17" s="56"/>
      <c r="O17" s="56"/>
    </row>
    <row r="18" spans="1:15" s="2" customFormat="1" ht="15">
      <c r="A18" s="45" t="s">
        <v>147</v>
      </c>
      <c r="B18" s="66" t="s">
        <v>182</v>
      </c>
      <c r="C18" s="63"/>
      <c r="D18" s="65"/>
      <c r="E18" s="64"/>
      <c r="F18" s="64"/>
      <c r="G18" s="64"/>
      <c r="H18" s="64"/>
      <c r="I18" s="64"/>
      <c r="J18" s="64"/>
      <c r="K18" s="64"/>
      <c r="L18" s="64"/>
      <c r="M18" s="64"/>
      <c r="N18" s="56"/>
      <c r="O18" s="56"/>
    </row>
    <row r="19" spans="1:15" s="2" customFormat="1" ht="15">
      <c r="A19" s="45" t="s">
        <v>198</v>
      </c>
      <c r="B19" s="66" t="s">
        <v>183</v>
      </c>
      <c r="C19" s="63"/>
      <c r="D19" s="65"/>
      <c r="E19" s="64"/>
      <c r="F19" s="64"/>
      <c r="G19" s="64"/>
      <c r="H19" s="64"/>
      <c r="I19" s="64"/>
      <c r="J19" s="64"/>
      <c r="K19" s="64"/>
      <c r="L19" s="64"/>
      <c r="M19" s="64"/>
      <c r="N19" s="56"/>
      <c r="O19" s="56"/>
    </row>
    <row r="20" spans="1:15" s="2" customFormat="1" ht="15">
      <c r="A20" s="46" t="s">
        <v>149</v>
      </c>
      <c r="B20" s="66" t="s">
        <v>184</v>
      </c>
      <c r="C20" s="63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56"/>
      <c r="O20" s="56"/>
    </row>
    <row r="21" spans="1:15" s="2" customFormat="1" ht="15">
      <c r="A21" s="45" t="s">
        <v>150</v>
      </c>
      <c r="B21" s="66" t="s">
        <v>185</v>
      </c>
      <c r="C21" s="63"/>
      <c r="D21" s="65"/>
      <c r="E21" s="64"/>
      <c r="F21" s="64"/>
      <c r="G21" s="64"/>
      <c r="H21" s="64"/>
      <c r="I21" s="64"/>
      <c r="J21" s="64"/>
      <c r="K21" s="64"/>
      <c r="L21" s="64"/>
      <c r="M21" s="64"/>
      <c r="N21" s="56"/>
      <c r="O21" s="56"/>
    </row>
    <row r="22" spans="1:15" s="2" customFormat="1" ht="15">
      <c r="A22" s="46" t="s">
        <v>151</v>
      </c>
      <c r="B22" s="66" t="s">
        <v>186</v>
      </c>
      <c r="C22" s="63"/>
      <c r="D22" s="65"/>
      <c r="E22" s="64"/>
      <c r="F22" s="64"/>
      <c r="G22" s="64"/>
      <c r="H22" s="64"/>
      <c r="I22" s="64"/>
      <c r="J22" s="64"/>
      <c r="K22" s="64"/>
      <c r="L22" s="64"/>
      <c r="M22" s="64"/>
      <c r="N22" s="56"/>
      <c r="O22" s="56"/>
    </row>
    <row r="23" spans="1:15" s="2" customFormat="1" ht="15">
      <c r="A23" s="46" t="s">
        <v>152</v>
      </c>
      <c r="B23" s="66" t="s">
        <v>187</v>
      </c>
      <c r="C23" s="63"/>
      <c r="D23" s="65"/>
      <c r="E23" s="64"/>
      <c r="F23" s="64"/>
      <c r="G23" s="64"/>
      <c r="H23" s="64"/>
      <c r="I23" s="64"/>
      <c r="J23" s="64"/>
      <c r="K23" s="64"/>
      <c r="L23" s="64"/>
      <c r="M23" s="64"/>
      <c r="N23" s="56"/>
      <c r="O23" s="56"/>
    </row>
    <row r="24" spans="1:15" s="2" customFormat="1" ht="15">
      <c r="A24" s="45" t="s">
        <v>153</v>
      </c>
      <c r="B24" s="66" t="s">
        <v>188</v>
      </c>
      <c r="C24" s="63"/>
      <c r="D24" s="65"/>
      <c r="E24" s="64"/>
      <c r="F24" s="64"/>
      <c r="G24" s="64"/>
      <c r="H24" s="64"/>
      <c r="I24" s="64"/>
      <c r="J24" s="64"/>
      <c r="K24" s="64"/>
      <c r="L24" s="64"/>
      <c r="M24" s="64"/>
      <c r="N24" s="56"/>
      <c r="O24" s="56"/>
    </row>
    <row r="25" spans="1:15" s="2" customFormat="1" ht="15">
      <c r="A25" s="44" t="s">
        <v>154</v>
      </c>
      <c r="B25" s="66" t="s">
        <v>189</v>
      </c>
      <c r="C25" s="63"/>
      <c r="D25" s="65"/>
      <c r="E25" s="64"/>
      <c r="F25" s="64"/>
      <c r="G25" s="64"/>
      <c r="H25" s="64"/>
      <c r="I25" s="64"/>
      <c r="J25" s="64"/>
      <c r="K25" s="64"/>
      <c r="L25" s="64"/>
      <c r="M25" s="64"/>
      <c r="N25" s="56"/>
      <c r="O25" s="56"/>
    </row>
    <row r="26" spans="1:15" s="2" customFormat="1" ht="15">
      <c r="A26" s="44" t="s">
        <v>155</v>
      </c>
      <c r="B26" s="66" t="s">
        <v>190</v>
      </c>
      <c r="C26" s="63"/>
      <c r="D26" s="65"/>
      <c r="E26" s="64"/>
      <c r="F26" s="64"/>
      <c r="G26" s="64"/>
      <c r="H26" s="64"/>
      <c r="I26" s="64"/>
      <c r="J26" s="64"/>
      <c r="K26" s="64"/>
      <c r="L26" s="64"/>
      <c r="M26" s="64"/>
      <c r="N26" s="56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2013г'!D46</f>
        <v>2822905</v>
      </c>
      <c r="D27" s="65"/>
      <c r="E27" s="64">
        <f>'Форма № 2 (табл. 3) 2012г'!E27/'Форма № 2 (табл. 3) 2012г'!$C27*'Форма № 2 (табл. 3) 2013г'!$C27</f>
        <v>889129.2336035069</v>
      </c>
      <c r="F27" s="64">
        <f>'Форма № 2 (табл. 3) 2012г'!F27/'Форма № 2 (табл. 3) 2012г'!$C27*'Форма № 2 (табл. 3) 2013г'!$C27</f>
        <v>1147936.5332868735</v>
      </c>
      <c r="G27" s="64">
        <f>'Форма № 2 (табл. 3) 2012г'!G27/'Форма № 2 (табл. 3) 2012г'!$C27*'Форма № 2 (табл. 3) 2013г'!$C27</f>
        <v>288178.9936206502</v>
      </c>
      <c r="H27" s="64">
        <f>'Форма № 2 (табл. 3) 2012г'!H27/'Форма № 2 (табл. 3) 2012г'!$C27*'Форма № 2 (табл. 3) 2013г'!$C27</f>
        <v>254978.5816645566</v>
      </c>
      <c r="I27" s="64">
        <f>'Форма № 2 (табл. 3) 2012г'!I27/'Форма № 2 (табл. 3) 2012г'!$C27*'Форма № 2 (табл. 3) 2013г'!$C27</f>
        <v>194780.50761861997</v>
      </c>
      <c r="J27" s="64"/>
      <c r="K27" s="64"/>
      <c r="L27" s="64">
        <f>'Форма № 2 (табл. 3) 2012г'!L27/'Форма № 2 (табл. 3) 2012г'!$C27*'Форма № 2 (табл. 3) 2013г'!$C27</f>
        <v>47901.150205793165</v>
      </c>
      <c r="M27" s="64"/>
      <c r="N27" s="56"/>
      <c r="O27" s="56"/>
    </row>
    <row r="28" spans="1:13" s="2" customFormat="1" ht="15">
      <c r="A28" s="47" t="s">
        <v>210</v>
      </c>
      <c r="B28" s="53" t="s">
        <v>192</v>
      </c>
      <c r="C28" s="63">
        <f>'Форма №2 (табл. 1,2) 2013г'!D47</f>
        <v>56316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2" customFormat="1" ht="15">
      <c r="A29" s="36" t="s">
        <v>158</v>
      </c>
      <c r="B29" s="53" t="s">
        <v>193</v>
      </c>
      <c r="C29" s="63">
        <f>'Форма №2 (табл. 1,2) 2013г'!D48</f>
        <v>2879221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="2" customFormat="1" ht="15">
      <c r="B30" s="75"/>
    </row>
    <row r="31" s="2" customFormat="1" ht="15">
      <c r="B31" s="79"/>
    </row>
    <row r="32" s="2" customFormat="1" ht="15">
      <c r="B32" s="79"/>
    </row>
    <row r="35" spans="3:9" ht="18.75">
      <c r="C35" s="80"/>
      <c r="D35" s="81"/>
      <c r="E35" s="81"/>
      <c r="F35" s="81"/>
      <c r="G35" s="81"/>
      <c r="H35" s="80"/>
      <c r="I35" s="82"/>
    </row>
    <row r="36" spans="3:9" ht="18.75">
      <c r="C36" s="80"/>
      <c r="D36" s="80"/>
      <c r="E36" s="81"/>
      <c r="F36" s="81"/>
      <c r="G36" s="81"/>
      <c r="H36" s="81"/>
      <c r="I36" s="81"/>
    </row>
  </sheetData>
  <sheetProtection/>
  <mergeCells count="5">
    <mergeCell ref="A3:A4"/>
    <mergeCell ref="B3:B4"/>
    <mergeCell ref="C3:C4"/>
    <mergeCell ref="D3:M3"/>
    <mergeCell ref="A1:L1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2013-05-13T06:33:41Z</dcterms:modified>
  <cp:category/>
  <cp:version/>
  <cp:contentType/>
  <cp:contentStatus/>
</cp:coreProperties>
</file>