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№ 3-а" sheetId="1" r:id="rId1"/>
    <sheet name="Форма № 3-б" sheetId="2" r:id="rId2"/>
    <sheet name="Форма № 3-в" sheetId="3" r:id="rId3"/>
  </sheets>
  <definedNames>
    <definedName name="_xlnm.Print_Area" localSheetId="1">'Форма № 3-б'!$A$1:$E$92</definedName>
    <definedName name="_xlnm.Print_Area" localSheetId="2">'Форма № 3-в'!$A$1:$J$56</definedName>
  </definedNames>
  <calcPr fullCalcOnLoad="1"/>
</workbook>
</file>

<file path=xl/sharedStrings.xml><?xml version="1.0" encoding="utf-8"?>
<sst xmlns="http://schemas.openxmlformats.org/spreadsheetml/2006/main" count="195" uniqueCount="73">
  <si>
    <t>Форма № 3-а</t>
  </si>
  <si>
    <t>Наименование программы</t>
  </si>
  <si>
    <t>Цели и задачи реализации программы</t>
  </si>
  <si>
    <t>Сроки реализации программы</t>
  </si>
  <si>
    <t xml:space="preserve">Общий объем финансирования тыс. руб., </t>
  </si>
  <si>
    <t>в том числе по основным направлениям расходования инвестиционных средств:</t>
  </si>
  <si>
    <r>
      <t>Ожидаемые конечные результаты реализации инвестиционной программы</t>
    </r>
    <r>
      <rPr>
        <sz val="11"/>
        <color indexed="8"/>
        <rFont val="Times New Roman"/>
        <family val="1"/>
      </rPr>
      <t xml:space="preserve">, </t>
    </r>
  </si>
  <si>
    <t>в том числе:</t>
  </si>
  <si>
    <t>финансово-экономический эффект</t>
  </si>
  <si>
    <t>бюджетный эффект</t>
  </si>
  <si>
    <t>социальный эффект</t>
  </si>
  <si>
    <t>Форма № 3-б</t>
  </si>
  <si>
    <t>№ п/п</t>
  </si>
  <si>
    <t>Наименование проекта в рамках инвестиционной программы СЕМ</t>
  </si>
  <si>
    <t xml:space="preserve">Срок реализации </t>
  </si>
  <si>
    <t>Расходы на реализацию инвестиционной программы, всего, (тыс. руб.)</t>
  </si>
  <si>
    <t>Начало (мес./год)</t>
  </si>
  <si>
    <t>Окончание (мес./год)</t>
  </si>
  <si>
    <t xml:space="preserve">всего (тыс. руб.) </t>
  </si>
  <si>
    <t>в том числе</t>
  </si>
  <si>
    <t>за счет собственных средств организации, (тыс. руб.)</t>
  </si>
  <si>
    <t>за счет средств бюджетов всех уровней бюджетной системы Российской Федерации,
(тыс.руб.)</t>
  </si>
  <si>
    <t>1)Капитальное строительство, в т.ч.:</t>
  </si>
  <si>
    <t>- реконструкция (модернизация);</t>
  </si>
  <si>
    <t>- новое строительство.</t>
  </si>
  <si>
    <t>2)Приобретение внеоборотных активов.</t>
  </si>
  <si>
    <t>3)Долгосрочные финансовые вложения.</t>
  </si>
  <si>
    <t>Форма № 3-в</t>
  </si>
  <si>
    <t>Срок окупаемости, лет</t>
  </si>
  <si>
    <t>Ожидаемый экономический эффект,  (тыс. руб./год)</t>
  </si>
  <si>
    <t>Расходы на реализацию инвестиционной программы, всего (тыс. руб.)</t>
  </si>
  <si>
    <t>-за счет собственных средств организации;</t>
  </si>
  <si>
    <t>-за счет заемных средств;</t>
  </si>
  <si>
    <t>- за счет средств бюджетов всех уровней бюджетной системы РФ</t>
  </si>
  <si>
    <t>2013г.</t>
  </si>
  <si>
    <r>
      <t xml:space="preserve">Реконструкция объектов инженерных сетей,
</t>
    </r>
    <r>
      <rPr>
        <sz val="11"/>
        <color indexed="8"/>
        <rFont val="Times New Roman"/>
        <family val="1"/>
      </rPr>
      <t>в том числе:</t>
    </r>
  </si>
  <si>
    <t>2015 г.</t>
  </si>
  <si>
    <t>2016 г.</t>
  </si>
  <si>
    <t>2014г.</t>
  </si>
  <si>
    <t xml:space="preserve"> - долгосрочные финансовые вложения, тыс. руб.;</t>
  </si>
  <si>
    <r>
      <t xml:space="preserve"> - прочее (</t>
    </r>
    <r>
      <rPr>
        <i/>
        <sz val="11"/>
        <color indexed="8"/>
        <rFont val="Times New Roman"/>
        <family val="1"/>
      </rPr>
      <t>например, маркетинг, консалтинг,  технические экспертизы и т.п.), тыс. руб.</t>
    </r>
  </si>
  <si>
    <t xml:space="preserve"> - капитальные вложения, тыс. руб.;</t>
  </si>
  <si>
    <t xml:space="preserve"> - приобретение внеоборотных активов, тыс. руб.;</t>
  </si>
  <si>
    <t xml:space="preserve"> - научно-исследовательские и опытно-   конструкторские работы, тыс. руб.;</t>
  </si>
  <si>
    <t>повышение экологичности производства</t>
  </si>
  <si>
    <t>увеличение производительности погрузочно-разгрузочных работ; рост грузооборота порта; сохранение универсальности части причалов для создания возможности более гибкого реагирования на изменение запросов клиентов; оптимизация затрат на техническое обслуживание и ремонт парка портальных кранов</t>
  </si>
  <si>
    <t>Поддержание конкурентоспособности порта посредством:
- восстановления и качественного улучшения технических характеристик арендованных причалов; 
- оптимизация технологических схем;
- изменения технологии перегрузки углей со снижением нагрузки на окружающую среду при увеличении объёмов перевалки;
- замены и модернизации парка перегрузочного оборудования;
- создания современных очистных сооружений для ливневых паводковых вод</t>
  </si>
  <si>
    <t>рост налоговых отчислений (как следствие увеличения грузооборота и прибыли)</t>
  </si>
  <si>
    <t>ИТОГО</t>
  </si>
  <si>
    <t>ИТОГО
в том числе:</t>
  </si>
  <si>
    <t>4)Прочее</t>
  </si>
  <si>
    <r>
      <t xml:space="preserve">Реконструкция 1 грузового района,
</t>
    </r>
    <r>
      <rPr>
        <sz val="11"/>
        <color indexed="8"/>
        <rFont val="Times New Roman"/>
        <family val="1"/>
      </rPr>
      <t>в том числе:</t>
    </r>
  </si>
  <si>
    <t>2015г.</t>
  </si>
  <si>
    <r>
      <t xml:space="preserve">Склад хранения ТМЦ,
</t>
    </r>
    <r>
      <rPr>
        <sz val="11"/>
        <color indexed="8"/>
        <rFont val="Times New Roman"/>
        <family val="1"/>
      </rPr>
      <t>в том числе:</t>
    </r>
  </si>
  <si>
    <r>
      <t xml:space="preserve">Реконструкция здания АБК автохозяйства,
</t>
    </r>
    <r>
      <rPr>
        <sz val="11"/>
        <color indexed="8"/>
        <rFont val="Times New Roman"/>
        <family val="1"/>
      </rPr>
      <t>в том числе:</t>
    </r>
  </si>
  <si>
    <r>
      <t xml:space="preserve">Приобретение и модернизация техники малой и большой механизации, </t>
    </r>
    <r>
      <rPr>
        <sz val="11"/>
        <color indexed="8"/>
        <rFont val="Times New Roman"/>
        <family val="1"/>
      </rPr>
      <t>в том числе:</t>
    </r>
  </si>
  <si>
    <r>
      <t xml:space="preserve">Приобретение производственного и прочего оборудования, </t>
    </r>
    <r>
      <rPr>
        <sz val="11"/>
        <color indexed="8"/>
        <rFont val="Times New Roman"/>
        <family val="1"/>
      </rPr>
      <t>в том числе:</t>
    </r>
  </si>
  <si>
    <r>
      <t xml:space="preserve">Изменение технологии 2 гр. района
</t>
    </r>
    <r>
      <rPr>
        <sz val="11"/>
        <color indexed="8"/>
        <rFont val="Times New Roman"/>
        <family val="1"/>
      </rPr>
      <t>в том числе:</t>
    </r>
  </si>
  <si>
    <t>2017 г.</t>
  </si>
  <si>
    <t>(тыс. руб. с НДС)</t>
  </si>
  <si>
    <t>2015 год</t>
  </si>
  <si>
    <t>Расходы на реализацию инвестиционной программы  в 2015 году</t>
  </si>
  <si>
    <r>
      <t xml:space="preserve">Формирование акватории причалов 9-14 и внешних подходов,
</t>
    </r>
    <r>
      <rPr>
        <sz val="11"/>
        <color indexed="8"/>
        <rFont val="Times New Roman"/>
        <family val="1"/>
      </rPr>
      <t>в том числе:</t>
    </r>
  </si>
  <si>
    <t>2018г.</t>
  </si>
  <si>
    <r>
      <t xml:space="preserve">Пылезащитные стенки,
</t>
    </r>
    <r>
      <rPr>
        <sz val="11"/>
        <color indexed="8"/>
        <rFont val="Times New Roman"/>
        <family val="1"/>
      </rPr>
      <t>в том числе:</t>
    </r>
  </si>
  <si>
    <t>2016г.</t>
  </si>
  <si>
    <r>
      <t xml:space="preserve">Развитие ж/д станции Мурманск,
</t>
    </r>
    <r>
      <rPr>
        <sz val="11"/>
        <color indexed="8"/>
        <rFont val="Times New Roman"/>
        <family val="1"/>
      </rPr>
      <t>в том числе:</t>
    </r>
  </si>
  <si>
    <r>
      <t xml:space="preserve">Строительство двух КПП, забора на 1 районе
</t>
    </r>
    <r>
      <rPr>
        <sz val="11"/>
        <color indexed="8"/>
        <rFont val="Times New Roman"/>
        <family val="1"/>
      </rPr>
      <t>в том числе:</t>
    </r>
  </si>
  <si>
    <t>Содержание инвестиционной программы СЕМ на 2015 г.</t>
  </si>
  <si>
    <t>2018 г.</t>
  </si>
  <si>
    <t>Инвестиционная программа СЕМ на период 2015г.</t>
  </si>
  <si>
    <t>Сумма запланированных инвестиций в рамках реализации инвестиционной программы СЕМ на 2015 г.</t>
  </si>
  <si>
    <t>Инвестиционная программа ПАО "Мурманский морской торговый порт" на 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</si>
</sst>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_-* #,##0_р_._-;\-* #,##0_р_._-;_-* &quot;-&quot;??_р_._-;_-@_-"/>
    <numFmt numFmtId="166" formatCode="0.00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_р_._-;\-* #,##0.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top" wrapText="1" indent="2"/>
    </xf>
    <xf numFmtId="0" fontId="43" fillId="0" borderId="0" xfId="0" applyFont="1" applyBorder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164" fontId="43" fillId="0" borderId="10" xfId="0" applyNumberFormat="1" applyFont="1" applyBorder="1" applyAlignment="1">
      <alignment wrapText="1"/>
    </xf>
    <xf numFmtId="165" fontId="43" fillId="0" borderId="10" xfId="58" applyNumberFormat="1" applyFont="1" applyBorder="1" applyAlignment="1">
      <alignment wrapText="1"/>
    </xf>
    <xf numFmtId="165" fontId="3" fillId="0" borderId="10" xfId="58" applyNumberFormat="1" applyFont="1" applyBorder="1" applyAlignment="1">
      <alignment wrapText="1"/>
    </xf>
    <xf numFmtId="0" fontId="44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vertical="top" wrapText="1"/>
    </xf>
    <xf numFmtId="165" fontId="43" fillId="0" borderId="10" xfId="58" applyNumberFormat="1" applyFont="1" applyFill="1" applyBorder="1" applyAlignment="1">
      <alignment wrapText="1"/>
    </xf>
    <xf numFmtId="165" fontId="43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 wrapText="1"/>
    </xf>
    <xf numFmtId="17" fontId="43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 quotePrefix="1">
      <alignment wrapText="1"/>
    </xf>
    <xf numFmtId="0" fontId="43" fillId="0" borderId="10" xfId="0" applyFont="1" applyBorder="1" applyAlignment="1" quotePrefix="1">
      <alignment vertical="top" wrapText="1"/>
    </xf>
    <xf numFmtId="0" fontId="43" fillId="0" borderId="10" xfId="0" applyFont="1" applyFill="1" applyBorder="1" applyAlignment="1" quotePrefix="1">
      <alignment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 quotePrefix="1">
      <alignment vertical="top" wrapText="1"/>
    </xf>
    <xf numFmtId="0" fontId="44" fillId="0" borderId="10" xfId="0" applyFont="1" applyFill="1" applyBorder="1" applyAlignment="1">
      <alignment wrapText="1"/>
    </xf>
    <xf numFmtId="164" fontId="43" fillId="0" borderId="10" xfId="0" applyNumberFormat="1" applyFont="1" applyFill="1" applyBorder="1" applyAlignment="1">
      <alignment wrapText="1"/>
    </xf>
    <xf numFmtId="165" fontId="43" fillId="0" borderId="10" xfId="0" applyNumberFormat="1" applyFont="1" applyBorder="1" applyAlignment="1">
      <alignment wrapText="1"/>
    </xf>
    <xf numFmtId="0" fontId="43" fillId="0" borderId="0" xfId="0" applyFont="1" applyAlignment="1">
      <alignment wrapText="1"/>
    </xf>
    <xf numFmtId="16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3" fillId="0" borderId="10" xfId="0" applyFont="1" applyBorder="1" applyAlignment="1">
      <alignment/>
    </xf>
    <xf numFmtId="165" fontId="43" fillId="0" borderId="10" xfId="58" applyNumberFormat="1" applyFont="1" applyBorder="1" applyAlignment="1">
      <alignment/>
    </xf>
    <xf numFmtId="165" fontId="44" fillId="0" borderId="10" xfId="0" applyNumberFormat="1" applyFont="1" applyBorder="1" applyAlignment="1">
      <alignment/>
    </xf>
    <xf numFmtId="165" fontId="44" fillId="0" borderId="10" xfId="58" applyNumberFormat="1" applyFont="1" applyBorder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/>
    </xf>
    <xf numFmtId="0" fontId="46" fillId="0" borderId="0" xfId="0" applyFont="1" applyAlignment="1">
      <alignment/>
    </xf>
    <xf numFmtId="0" fontId="46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165" fontId="3" fillId="0" borderId="10" xfId="58" applyNumberFormat="1" applyFont="1" applyFill="1" applyBorder="1" applyAlignment="1">
      <alignment wrapText="1"/>
    </xf>
    <xf numFmtId="0" fontId="47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3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4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48.8515625" style="1" customWidth="1"/>
    <col min="2" max="2" width="38.28125" style="1" customWidth="1"/>
    <col min="3" max="16384" width="9.140625" style="1" customWidth="1"/>
  </cols>
  <sheetData>
    <row r="1" ht="15">
      <c r="B1" s="2" t="s">
        <v>0</v>
      </c>
    </row>
    <row r="3" spans="1:2" ht="15.75">
      <c r="A3" s="49" t="s">
        <v>70</v>
      </c>
      <c r="B3" s="50"/>
    </row>
    <row r="4" ht="15">
      <c r="A4" s="3"/>
    </row>
    <row r="5" spans="1:2" ht="45">
      <c r="A5" s="4" t="s">
        <v>1</v>
      </c>
      <c r="B5" s="5" t="s">
        <v>72</v>
      </c>
    </row>
    <row r="6" spans="1:7" ht="196.5" customHeight="1">
      <c r="A6" s="4" t="s">
        <v>2</v>
      </c>
      <c r="B6" s="5" t="s">
        <v>46</v>
      </c>
      <c r="C6" s="30"/>
      <c r="D6" s="30"/>
      <c r="E6" s="30"/>
      <c r="F6" s="30"/>
      <c r="G6" s="30"/>
    </row>
    <row r="7" spans="1:2" ht="15" customHeight="1">
      <c r="A7" s="4" t="s">
        <v>3</v>
      </c>
      <c r="B7" s="33" t="s">
        <v>60</v>
      </c>
    </row>
    <row r="8" spans="1:2" ht="15">
      <c r="A8" s="4" t="s">
        <v>4</v>
      </c>
      <c r="B8" s="34">
        <f>'Форма № 3-б'!G86</f>
        <v>702243</v>
      </c>
    </row>
    <row r="9" spans="1:2" ht="30">
      <c r="A9" s="6" t="s">
        <v>5</v>
      </c>
      <c r="B9" s="36"/>
    </row>
    <row r="10" spans="1:2" ht="30">
      <c r="A10" s="7" t="s">
        <v>43</v>
      </c>
      <c r="B10" s="36"/>
    </row>
    <row r="11" spans="1:2" ht="15">
      <c r="A11" s="7" t="s">
        <v>41</v>
      </c>
      <c r="B11" s="34">
        <f>'Форма № 3-б'!G88+'Форма № 3-б'!G89</f>
        <v>277537</v>
      </c>
    </row>
    <row r="12" spans="1:2" ht="19.5" customHeight="1">
      <c r="A12" s="7" t="s">
        <v>42</v>
      </c>
      <c r="B12" s="34">
        <f>'Форма № 3-б'!G90</f>
        <v>424706</v>
      </c>
    </row>
    <row r="13" spans="1:2" ht="17.25" customHeight="1">
      <c r="A13" s="7" t="s">
        <v>39</v>
      </c>
      <c r="B13" s="36"/>
    </row>
    <row r="14" spans="1:2" ht="30.75" customHeight="1">
      <c r="A14" s="7" t="s">
        <v>40</v>
      </c>
      <c r="B14" s="36"/>
    </row>
    <row r="15" spans="1:2" ht="29.25">
      <c r="A15" s="4" t="s">
        <v>6</v>
      </c>
      <c r="B15" s="36"/>
    </row>
    <row r="16" spans="1:2" ht="15">
      <c r="A16" s="6" t="s">
        <v>7</v>
      </c>
      <c r="B16" s="36"/>
    </row>
    <row r="17" spans="1:2" ht="135">
      <c r="A17" s="6" t="s">
        <v>8</v>
      </c>
      <c r="B17" s="5" t="s">
        <v>45</v>
      </c>
    </row>
    <row r="18" spans="1:2" ht="45">
      <c r="A18" s="6" t="s">
        <v>9</v>
      </c>
      <c r="B18" s="5" t="s">
        <v>47</v>
      </c>
    </row>
    <row r="19" spans="1:2" ht="15">
      <c r="A19" s="6" t="s">
        <v>10</v>
      </c>
      <c r="B19" s="5" t="s">
        <v>44</v>
      </c>
    </row>
    <row r="21" ht="15">
      <c r="A21" s="35"/>
    </row>
  </sheetData>
  <sheetProtection/>
  <mergeCells count="1"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9"/>
  <sheetViews>
    <sheetView zoomScale="50" zoomScaleNormal="50" zoomScalePageLayoutView="0" workbookViewId="0" topLeftCell="A1">
      <pane ySplit="7" topLeftCell="A68" activePane="bottomLeft" state="frozen"/>
      <selection pane="topLeft" activeCell="B19" sqref="B19"/>
      <selection pane="bottomLeft" activeCell="F1" sqref="F1:H16384"/>
    </sheetView>
  </sheetViews>
  <sheetFormatPr defaultColWidth="9.140625" defaultRowHeight="15"/>
  <cols>
    <col min="1" max="1" width="4.7109375" style="1" customWidth="1"/>
    <col min="2" max="2" width="35.57421875" style="1" customWidth="1"/>
    <col min="3" max="4" width="15.8515625" style="1" customWidth="1"/>
    <col min="5" max="5" width="19.57421875" style="1" customWidth="1"/>
    <col min="6" max="8" width="15.8515625" style="1" customWidth="1"/>
    <col min="9" max="9" width="16.421875" style="1" customWidth="1"/>
    <col min="10" max="10" width="10.57421875" style="1" bestFit="1" customWidth="1"/>
    <col min="11" max="16384" width="9.140625" style="1" customWidth="1"/>
  </cols>
  <sheetData>
    <row r="1" ht="15">
      <c r="H1" s="2" t="s">
        <v>11</v>
      </c>
    </row>
    <row r="3" spans="1:8" ht="15.75">
      <c r="A3" s="49" t="s">
        <v>68</v>
      </c>
      <c r="B3" s="49"/>
      <c r="C3" s="49"/>
      <c r="D3" s="49"/>
      <c r="E3" s="49"/>
      <c r="F3" s="45"/>
      <c r="G3" s="45"/>
      <c r="H3" s="45"/>
    </row>
    <row r="4" ht="15">
      <c r="H4" s="8" t="s">
        <v>59</v>
      </c>
    </row>
    <row r="5" spans="1:8" ht="32.25" customHeight="1">
      <c r="A5" s="51" t="s">
        <v>12</v>
      </c>
      <c r="B5" s="51" t="s">
        <v>13</v>
      </c>
      <c r="C5" s="51" t="s">
        <v>14</v>
      </c>
      <c r="D5" s="51"/>
      <c r="E5" s="51" t="s">
        <v>15</v>
      </c>
      <c r="F5" s="51" t="s">
        <v>61</v>
      </c>
      <c r="G5" s="51"/>
      <c r="H5" s="51"/>
    </row>
    <row r="6" spans="1:8" ht="13.5" customHeight="1">
      <c r="A6" s="51"/>
      <c r="B6" s="51"/>
      <c r="C6" s="51" t="s">
        <v>16</v>
      </c>
      <c r="D6" s="51" t="s">
        <v>17</v>
      </c>
      <c r="E6" s="51"/>
      <c r="F6" s="51" t="s">
        <v>18</v>
      </c>
      <c r="G6" s="51" t="s">
        <v>19</v>
      </c>
      <c r="H6" s="51"/>
    </row>
    <row r="7" spans="1:8" ht="128.25">
      <c r="A7" s="51"/>
      <c r="B7" s="51"/>
      <c r="C7" s="51"/>
      <c r="D7" s="51"/>
      <c r="E7" s="51"/>
      <c r="F7" s="51"/>
      <c r="G7" s="46" t="s">
        <v>20</v>
      </c>
      <c r="H7" s="46" t="s">
        <v>21</v>
      </c>
    </row>
    <row r="8" spans="1:8" ht="1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</row>
    <row r="9" spans="1:11" ht="43.5" customHeight="1">
      <c r="A9" s="52">
        <v>1</v>
      </c>
      <c r="B9" s="4" t="s">
        <v>51</v>
      </c>
      <c r="C9" s="11" t="s">
        <v>34</v>
      </c>
      <c r="D9" s="11" t="s">
        <v>63</v>
      </c>
      <c r="E9" s="12">
        <v>1966075</v>
      </c>
      <c r="F9" s="12">
        <f>F11</f>
        <v>48744</v>
      </c>
      <c r="G9" s="12">
        <f>G11</f>
        <v>48744</v>
      </c>
      <c r="H9" s="12"/>
      <c r="I9" s="17"/>
      <c r="J9" s="17"/>
      <c r="K9" s="17"/>
    </row>
    <row r="10" spans="1:10" ht="18" customHeight="1">
      <c r="A10" s="53"/>
      <c r="B10" s="6" t="s">
        <v>22</v>
      </c>
      <c r="C10" s="11"/>
      <c r="D10" s="11"/>
      <c r="E10" s="12"/>
      <c r="F10" s="12"/>
      <c r="G10" s="12"/>
      <c r="H10" s="12"/>
      <c r="J10" s="17"/>
    </row>
    <row r="11" spans="1:10" ht="19.5" customHeight="1">
      <c r="A11" s="53"/>
      <c r="B11" s="6" t="s">
        <v>23</v>
      </c>
      <c r="C11" s="11"/>
      <c r="D11" s="11"/>
      <c r="E11" s="12">
        <f>E9-E13</f>
        <v>1509859</v>
      </c>
      <c r="F11" s="41">
        <f>G11</f>
        <v>48744</v>
      </c>
      <c r="G11" s="41">
        <v>48744</v>
      </c>
      <c r="H11" s="12"/>
      <c r="J11" s="17"/>
    </row>
    <row r="12" spans="1:10" ht="15">
      <c r="A12" s="53"/>
      <c r="B12" s="6" t="s">
        <v>24</v>
      </c>
      <c r="C12" s="11"/>
      <c r="D12" s="11"/>
      <c r="E12" s="12"/>
      <c r="F12" s="12"/>
      <c r="G12" s="12"/>
      <c r="H12" s="12"/>
      <c r="J12" s="17"/>
    </row>
    <row r="13" spans="1:10" ht="30" customHeight="1">
      <c r="A13" s="53"/>
      <c r="B13" s="6" t="s">
        <v>25</v>
      </c>
      <c r="C13" s="11"/>
      <c r="D13" s="11"/>
      <c r="E13" s="12">
        <f>156000+222989+43296+5884+11236+3646+13165</f>
        <v>456216</v>
      </c>
      <c r="F13" s="12"/>
      <c r="G13" s="12"/>
      <c r="H13" s="12"/>
      <c r="J13" s="17"/>
    </row>
    <row r="14" spans="1:10" ht="30" customHeight="1">
      <c r="A14" s="53"/>
      <c r="B14" s="6" t="s">
        <v>26</v>
      </c>
      <c r="C14" s="11"/>
      <c r="D14" s="11"/>
      <c r="E14" s="12"/>
      <c r="F14" s="12"/>
      <c r="G14" s="12"/>
      <c r="H14" s="12"/>
      <c r="J14" s="17"/>
    </row>
    <row r="15" spans="1:10" ht="30" customHeight="1">
      <c r="A15" s="54"/>
      <c r="B15" s="6" t="s">
        <v>50</v>
      </c>
      <c r="C15" s="11"/>
      <c r="D15" s="11"/>
      <c r="E15" s="12"/>
      <c r="F15" s="12"/>
      <c r="G15" s="12"/>
      <c r="H15" s="12"/>
      <c r="J15" s="17"/>
    </row>
    <row r="16" spans="1:11" ht="57.75">
      <c r="A16" s="52">
        <v>2</v>
      </c>
      <c r="B16" s="4" t="s">
        <v>62</v>
      </c>
      <c r="C16" s="11" t="s">
        <v>38</v>
      </c>
      <c r="D16" s="11" t="s">
        <v>63</v>
      </c>
      <c r="E16" s="13">
        <f>E18+E20</f>
        <v>2374492</v>
      </c>
      <c r="F16" s="13">
        <f>F18</f>
        <v>74857</v>
      </c>
      <c r="G16" s="13">
        <f>G18</f>
        <v>74857</v>
      </c>
      <c r="H16" s="12"/>
      <c r="J16" s="17"/>
      <c r="K16" s="17"/>
    </row>
    <row r="17" spans="1:10" ht="19.5" customHeight="1">
      <c r="A17" s="53"/>
      <c r="B17" s="6" t="s">
        <v>22</v>
      </c>
      <c r="C17" s="11"/>
      <c r="D17" s="11"/>
      <c r="E17" s="13"/>
      <c r="F17" s="13"/>
      <c r="G17" s="13"/>
      <c r="H17" s="12"/>
      <c r="J17" s="17"/>
    </row>
    <row r="18" spans="1:10" ht="18" customHeight="1">
      <c r="A18" s="53"/>
      <c r="B18" s="6" t="s">
        <v>23</v>
      </c>
      <c r="C18" s="11"/>
      <c r="D18" s="11"/>
      <c r="E18" s="13">
        <f>34705+38839+2000+23500+5900+150000+52548+658000+150500+450000</f>
        <v>1565992</v>
      </c>
      <c r="F18" s="13">
        <f>G18</f>
        <v>74857</v>
      </c>
      <c r="G18" s="13">
        <v>74857</v>
      </c>
      <c r="H18" s="12"/>
      <c r="J18" s="17"/>
    </row>
    <row r="19" spans="1:10" ht="15">
      <c r="A19" s="53"/>
      <c r="B19" s="6" t="s">
        <v>24</v>
      </c>
      <c r="C19" s="11"/>
      <c r="D19" s="11"/>
      <c r="E19" s="12"/>
      <c r="F19" s="12"/>
      <c r="G19" s="12"/>
      <c r="H19" s="12"/>
      <c r="J19" s="17"/>
    </row>
    <row r="20" spans="1:10" ht="30" customHeight="1">
      <c r="A20" s="53"/>
      <c r="B20" s="6" t="s">
        <v>25</v>
      </c>
      <c r="C20" s="11"/>
      <c r="D20" s="11"/>
      <c r="E20" s="12">
        <f>474000+223000+65000+4500+8500+26500+7000</f>
        <v>808500</v>
      </c>
      <c r="F20" s="12"/>
      <c r="G20" s="12"/>
      <c r="H20" s="12"/>
      <c r="J20" s="17"/>
    </row>
    <row r="21" spans="1:10" ht="30" customHeight="1">
      <c r="A21" s="53"/>
      <c r="B21" s="6" t="s">
        <v>26</v>
      </c>
      <c r="C21" s="11"/>
      <c r="D21" s="11"/>
      <c r="E21" s="12"/>
      <c r="F21" s="12"/>
      <c r="G21" s="12"/>
      <c r="H21" s="12"/>
      <c r="J21" s="17"/>
    </row>
    <row r="22" spans="1:10" ht="30" customHeight="1">
      <c r="A22" s="54"/>
      <c r="B22" s="6" t="s">
        <v>50</v>
      </c>
      <c r="C22" s="11"/>
      <c r="D22" s="11"/>
      <c r="E22" s="12"/>
      <c r="F22" s="12"/>
      <c r="G22" s="12"/>
      <c r="H22" s="12"/>
      <c r="J22" s="17"/>
    </row>
    <row r="23" spans="1:11" ht="30.75" customHeight="1">
      <c r="A23" s="52">
        <v>3</v>
      </c>
      <c r="B23" s="14" t="s">
        <v>57</v>
      </c>
      <c r="C23" s="11" t="s">
        <v>34</v>
      </c>
      <c r="D23" s="31" t="s">
        <v>52</v>
      </c>
      <c r="E23" s="16">
        <v>1420952</v>
      </c>
      <c r="F23" s="16">
        <f>F25+F27</f>
        <v>141345</v>
      </c>
      <c r="G23" s="16">
        <f>G25+G27</f>
        <v>141345</v>
      </c>
      <c r="H23" s="12"/>
      <c r="J23" s="17"/>
      <c r="K23" s="17"/>
    </row>
    <row r="24" spans="1:10" ht="16.5" customHeight="1">
      <c r="A24" s="53"/>
      <c r="B24" s="6" t="s">
        <v>22</v>
      </c>
      <c r="C24" s="11"/>
      <c r="D24" s="11"/>
      <c r="E24" s="12"/>
      <c r="F24" s="12"/>
      <c r="G24" s="12"/>
      <c r="H24" s="12"/>
      <c r="J24" s="17"/>
    </row>
    <row r="25" spans="1:10" ht="16.5" customHeight="1">
      <c r="A25" s="53"/>
      <c r="B25" s="6" t="s">
        <v>23</v>
      </c>
      <c r="C25" s="11"/>
      <c r="D25" s="11"/>
      <c r="E25" s="16">
        <f>E23-E27</f>
        <v>473632</v>
      </c>
      <c r="F25" s="16">
        <f>G25</f>
        <v>71073</v>
      </c>
      <c r="G25" s="16">
        <f>141345-G27</f>
        <v>71073</v>
      </c>
      <c r="H25" s="12"/>
      <c r="J25" s="17"/>
    </row>
    <row r="26" spans="1:10" ht="15">
      <c r="A26" s="53"/>
      <c r="B26" s="6" t="s">
        <v>24</v>
      </c>
      <c r="C26" s="11"/>
      <c r="D26" s="11"/>
      <c r="E26" s="16"/>
      <c r="F26" s="16"/>
      <c r="G26" s="16"/>
      <c r="H26" s="12"/>
      <c r="J26" s="17"/>
    </row>
    <row r="27" spans="1:10" ht="30" customHeight="1">
      <c r="A27" s="53"/>
      <c r="B27" s="6" t="s">
        <v>25</v>
      </c>
      <c r="C27" s="11"/>
      <c r="D27" s="11"/>
      <c r="E27" s="16">
        <f>263603+71993+22219+589505</f>
        <v>947320</v>
      </c>
      <c r="F27" s="16">
        <f>G27</f>
        <v>70272</v>
      </c>
      <c r="G27" s="16">
        <v>70272</v>
      </c>
      <c r="H27" s="12"/>
      <c r="J27" s="17"/>
    </row>
    <row r="28" spans="1:10" ht="30" customHeight="1">
      <c r="A28" s="53"/>
      <c r="B28" s="6" t="s">
        <v>26</v>
      </c>
      <c r="C28" s="11"/>
      <c r="D28" s="11"/>
      <c r="E28" s="12"/>
      <c r="F28" s="12"/>
      <c r="G28" s="12"/>
      <c r="H28" s="12"/>
      <c r="J28" s="17"/>
    </row>
    <row r="29" spans="1:10" ht="30" customHeight="1">
      <c r="A29" s="54"/>
      <c r="B29" s="6" t="s">
        <v>50</v>
      </c>
      <c r="C29" s="11"/>
      <c r="D29" s="11"/>
      <c r="E29" s="12"/>
      <c r="F29" s="12"/>
      <c r="G29" s="12"/>
      <c r="H29" s="12"/>
      <c r="J29" s="17"/>
    </row>
    <row r="30" spans="1:11" ht="43.5" customHeight="1">
      <c r="A30" s="52">
        <v>4</v>
      </c>
      <c r="B30" s="4" t="s">
        <v>35</v>
      </c>
      <c r="C30" s="11" t="s">
        <v>52</v>
      </c>
      <c r="D30" s="11" t="s">
        <v>52</v>
      </c>
      <c r="E30" s="12">
        <f>E32+E36</f>
        <v>2536</v>
      </c>
      <c r="F30" s="12">
        <f>F32+F36</f>
        <v>2536</v>
      </c>
      <c r="G30" s="12">
        <f>G32+G36</f>
        <v>2536</v>
      </c>
      <c r="H30" s="12"/>
      <c r="J30" s="17"/>
      <c r="K30" s="17"/>
    </row>
    <row r="31" spans="1:10" ht="15.75" customHeight="1">
      <c r="A31" s="53"/>
      <c r="B31" s="6" t="s">
        <v>22</v>
      </c>
      <c r="C31" s="11"/>
      <c r="D31" s="11"/>
      <c r="E31" s="12"/>
      <c r="F31" s="12"/>
      <c r="G31" s="12"/>
      <c r="H31" s="12"/>
      <c r="J31" s="17"/>
    </row>
    <row r="32" spans="1:10" ht="17.25" customHeight="1">
      <c r="A32" s="53"/>
      <c r="B32" s="6" t="s">
        <v>23</v>
      </c>
      <c r="C32" s="11"/>
      <c r="D32" s="11"/>
      <c r="E32" s="12">
        <f>664+942+930</f>
        <v>2536</v>
      </c>
      <c r="F32" s="12">
        <f>G32</f>
        <v>2536</v>
      </c>
      <c r="G32" s="12">
        <f>E32</f>
        <v>2536</v>
      </c>
      <c r="H32" s="12"/>
      <c r="J32" s="17"/>
    </row>
    <row r="33" spans="1:10" ht="15">
      <c r="A33" s="53"/>
      <c r="B33" s="6" t="s">
        <v>24</v>
      </c>
      <c r="C33" s="11"/>
      <c r="D33" s="11"/>
      <c r="E33" s="12"/>
      <c r="F33" s="12"/>
      <c r="G33" s="12"/>
      <c r="H33" s="12"/>
      <c r="J33" s="17"/>
    </row>
    <row r="34" spans="1:10" ht="30" customHeight="1">
      <c r="A34" s="53"/>
      <c r="B34" s="6" t="s">
        <v>25</v>
      </c>
      <c r="C34" s="11"/>
      <c r="D34" s="11"/>
      <c r="E34" s="12"/>
      <c r="F34" s="12"/>
      <c r="G34" s="12"/>
      <c r="H34" s="12"/>
      <c r="J34" s="17"/>
    </row>
    <row r="35" spans="1:10" ht="30" customHeight="1">
      <c r="A35" s="53"/>
      <c r="B35" s="6" t="s">
        <v>26</v>
      </c>
      <c r="C35" s="11"/>
      <c r="D35" s="11"/>
      <c r="E35" s="12"/>
      <c r="F35" s="12"/>
      <c r="G35" s="12"/>
      <c r="H35" s="12"/>
      <c r="J35" s="17"/>
    </row>
    <row r="36" spans="1:10" ht="30" customHeight="1">
      <c r="A36" s="54"/>
      <c r="B36" s="6" t="s">
        <v>50</v>
      </c>
      <c r="C36" s="11"/>
      <c r="D36" s="11"/>
      <c r="E36" s="12"/>
      <c r="F36" s="12"/>
      <c r="G36" s="12"/>
      <c r="H36" s="12"/>
      <c r="J36" s="17"/>
    </row>
    <row r="37" spans="1:11" ht="29.25" customHeight="1">
      <c r="A37" s="52">
        <v>5</v>
      </c>
      <c r="B37" s="4" t="s">
        <v>53</v>
      </c>
      <c r="C37" s="11" t="s">
        <v>38</v>
      </c>
      <c r="D37" s="11" t="s">
        <v>52</v>
      </c>
      <c r="E37" s="12">
        <f>E40+E41</f>
        <v>29970</v>
      </c>
      <c r="F37" s="12">
        <f>F40+F41</f>
        <v>10000</v>
      </c>
      <c r="G37" s="12">
        <f>G40+G41</f>
        <v>10000</v>
      </c>
      <c r="H37" s="12"/>
      <c r="J37" s="17"/>
      <c r="K37" s="17"/>
    </row>
    <row r="38" spans="1:10" ht="17.25" customHeight="1">
      <c r="A38" s="53"/>
      <c r="B38" s="6" t="s">
        <v>22</v>
      </c>
      <c r="C38" s="11"/>
      <c r="D38" s="11"/>
      <c r="E38" s="12"/>
      <c r="F38" s="12"/>
      <c r="G38" s="12"/>
      <c r="H38" s="12"/>
      <c r="J38" s="17"/>
    </row>
    <row r="39" spans="1:10" ht="17.25" customHeight="1">
      <c r="A39" s="53"/>
      <c r="B39" s="6" t="s">
        <v>23</v>
      </c>
      <c r="C39" s="11"/>
      <c r="D39" s="11"/>
      <c r="E39" s="36"/>
      <c r="F39" s="36"/>
      <c r="G39" s="36"/>
      <c r="H39" s="12"/>
      <c r="J39" s="17"/>
    </row>
    <row r="40" spans="1:10" ht="15">
      <c r="A40" s="53"/>
      <c r="B40" s="6" t="s">
        <v>24</v>
      </c>
      <c r="C40" s="11"/>
      <c r="D40" s="11"/>
      <c r="E40" s="12">
        <f>1329+15234</f>
        <v>16563</v>
      </c>
      <c r="F40" s="12">
        <f>G40</f>
        <v>5000</v>
      </c>
      <c r="G40" s="12">
        <v>5000</v>
      </c>
      <c r="H40" s="12"/>
      <c r="J40" s="17"/>
    </row>
    <row r="41" spans="1:10" ht="30" customHeight="1">
      <c r="A41" s="53"/>
      <c r="B41" s="6" t="s">
        <v>25</v>
      </c>
      <c r="C41" s="11"/>
      <c r="D41" s="11"/>
      <c r="E41" s="12">
        <v>13407</v>
      </c>
      <c r="F41" s="12">
        <f>G41</f>
        <v>5000</v>
      </c>
      <c r="G41" s="12">
        <v>5000</v>
      </c>
      <c r="H41" s="12"/>
      <c r="J41" s="17"/>
    </row>
    <row r="42" spans="1:10" ht="30" customHeight="1">
      <c r="A42" s="53"/>
      <c r="B42" s="6" t="s">
        <v>26</v>
      </c>
      <c r="C42" s="11"/>
      <c r="D42" s="11"/>
      <c r="E42" s="12"/>
      <c r="F42" s="12"/>
      <c r="G42" s="12"/>
      <c r="H42" s="12"/>
      <c r="J42" s="17"/>
    </row>
    <row r="43" spans="1:10" ht="30" customHeight="1">
      <c r="A43" s="54"/>
      <c r="B43" s="6" t="s">
        <v>50</v>
      </c>
      <c r="C43" s="11"/>
      <c r="D43" s="11"/>
      <c r="E43" s="12"/>
      <c r="F43" s="12"/>
      <c r="G43" s="12"/>
      <c r="H43" s="12"/>
      <c r="J43" s="17"/>
    </row>
    <row r="44" spans="1:11" ht="30" customHeight="1">
      <c r="A44" s="52">
        <v>6</v>
      </c>
      <c r="B44" s="4" t="s">
        <v>64</v>
      </c>
      <c r="C44" s="11" t="s">
        <v>38</v>
      </c>
      <c r="D44" s="11" t="s">
        <v>65</v>
      </c>
      <c r="E44" s="13">
        <f>E47</f>
        <v>46810</v>
      </c>
      <c r="F44" s="12">
        <f>F47</f>
        <v>25789</v>
      </c>
      <c r="G44" s="12">
        <f>G47</f>
        <v>25789</v>
      </c>
      <c r="H44" s="12"/>
      <c r="J44" s="17"/>
      <c r="K44" s="17"/>
    </row>
    <row r="45" spans="1:10" ht="17.25" customHeight="1">
      <c r="A45" s="53"/>
      <c r="B45" s="6" t="s">
        <v>22</v>
      </c>
      <c r="C45" s="11"/>
      <c r="D45" s="11"/>
      <c r="E45" s="13"/>
      <c r="F45" s="12"/>
      <c r="G45" s="12"/>
      <c r="H45" s="12"/>
      <c r="J45" s="17"/>
    </row>
    <row r="46" spans="1:10" ht="18" customHeight="1">
      <c r="A46" s="53"/>
      <c r="B46" s="15" t="s">
        <v>23</v>
      </c>
      <c r="C46" s="28"/>
      <c r="D46" s="28"/>
      <c r="E46" s="48"/>
      <c r="F46" s="16"/>
      <c r="G46" s="16"/>
      <c r="H46" s="16"/>
      <c r="J46" s="17"/>
    </row>
    <row r="47" spans="1:10" ht="15">
      <c r="A47" s="53"/>
      <c r="B47" s="15" t="s">
        <v>24</v>
      </c>
      <c r="C47" s="28"/>
      <c r="D47" s="28"/>
      <c r="E47" s="48">
        <v>46810</v>
      </c>
      <c r="F47" s="16">
        <f>G47</f>
        <v>25789</v>
      </c>
      <c r="G47" s="16">
        <v>25789</v>
      </c>
      <c r="H47" s="16"/>
      <c r="J47" s="17"/>
    </row>
    <row r="48" spans="1:10" ht="30" customHeight="1">
      <c r="A48" s="53"/>
      <c r="B48" s="6" t="s">
        <v>25</v>
      </c>
      <c r="C48" s="11"/>
      <c r="D48" s="11"/>
      <c r="E48" s="12"/>
      <c r="F48" s="12"/>
      <c r="G48" s="12"/>
      <c r="H48" s="12"/>
      <c r="J48" s="17"/>
    </row>
    <row r="49" spans="1:10" ht="30" customHeight="1">
      <c r="A49" s="53"/>
      <c r="B49" s="6" t="s">
        <v>26</v>
      </c>
      <c r="C49" s="11"/>
      <c r="D49" s="11"/>
      <c r="E49" s="12"/>
      <c r="F49" s="12"/>
      <c r="G49" s="12"/>
      <c r="H49" s="12"/>
      <c r="J49" s="17"/>
    </row>
    <row r="50" spans="1:10" ht="30" customHeight="1">
      <c r="A50" s="54"/>
      <c r="B50" s="6" t="s">
        <v>50</v>
      </c>
      <c r="C50" s="11"/>
      <c r="D50" s="11"/>
      <c r="E50" s="12"/>
      <c r="F50" s="12"/>
      <c r="G50" s="12"/>
      <c r="H50" s="12"/>
      <c r="J50" s="17"/>
    </row>
    <row r="51" spans="1:11" ht="43.5" customHeight="1">
      <c r="A51" s="52">
        <v>7</v>
      </c>
      <c r="B51" s="14" t="s">
        <v>54</v>
      </c>
      <c r="C51" s="11" t="s">
        <v>38</v>
      </c>
      <c r="D51" s="11" t="s">
        <v>52</v>
      </c>
      <c r="E51" s="12">
        <f>E53</f>
        <v>73000</v>
      </c>
      <c r="F51" s="12">
        <f>F53</f>
        <v>21738</v>
      </c>
      <c r="G51" s="12">
        <f>G53</f>
        <v>21738</v>
      </c>
      <c r="H51" s="12"/>
      <c r="J51" s="17"/>
      <c r="K51" s="17"/>
    </row>
    <row r="52" spans="1:10" ht="18" customHeight="1">
      <c r="A52" s="53"/>
      <c r="B52" s="6" t="s">
        <v>22</v>
      </c>
      <c r="C52" s="11"/>
      <c r="D52" s="11"/>
      <c r="E52" s="12"/>
      <c r="F52" s="12"/>
      <c r="G52" s="12"/>
      <c r="H52" s="12"/>
      <c r="J52" s="17"/>
    </row>
    <row r="53" spans="1:10" ht="18.75" customHeight="1">
      <c r="A53" s="53"/>
      <c r="B53" s="6" t="s">
        <v>23</v>
      </c>
      <c r="C53" s="11"/>
      <c r="D53" s="11"/>
      <c r="E53" s="12">
        <v>73000</v>
      </c>
      <c r="F53" s="12">
        <f>G53</f>
        <v>21738</v>
      </c>
      <c r="G53" s="12">
        <v>21738</v>
      </c>
      <c r="H53" s="12"/>
      <c r="J53" s="17"/>
    </row>
    <row r="54" spans="1:10" ht="15">
      <c r="A54" s="53"/>
      <c r="B54" s="6" t="s">
        <v>24</v>
      </c>
      <c r="C54" s="11"/>
      <c r="D54" s="11"/>
      <c r="E54" s="12"/>
      <c r="F54" s="12"/>
      <c r="G54" s="12"/>
      <c r="H54" s="12"/>
      <c r="J54" s="17"/>
    </row>
    <row r="55" spans="1:10" ht="30" customHeight="1">
      <c r="A55" s="53"/>
      <c r="B55" s="6" t="s">
        <v>25</v>
      </c>
      <c r="C55" s="11"/>
      <c r="D55" s="11"/>
      <c r="E55" s="12"/>
      <c r="F55" s="12"/>
      <c r="G55" s="12"/>
      <c r="H55" s="12"/>
      <c r="J55" s="17"/>
    </row>
    <row r="56" spans="1:10" ht="30" customHeight="1">
      <c r="A56" s="53"/>
      <c r="B56" s="6" t="s">
        <v>26</v>
      </c>
      <c r="C56" s="11"/>
      <c r="D56" s="11"/>
      <c r="E56" s="12"/>
      <c r="F56" s="12"/>
      <c r="G56" s="12"/>
      <c r="H56" s="12"/>
      <c r="J56" s="17"/>
    </row>
    <row r="57" spans="1:10" ht="30" customHeight="1">
      <c r="A57" s="54"/>
      <c r="B57" s="6" t="s">
        <v>50</v>
      </c>
      <c r="C57" s="11"/>
      <c r="D57" s="11"/>
      <c r="E57" s="12"/>
      <c r="F57" s="12"/>
      <c r="G57" s="12"/>
      <c r="H57" s="12"/>
      <c r="J57" s="17"/>
    </row>
    <row r="58" spans="1:11" ht="28.5" customHeight="1">
      <c r="A58" s="52">
        <v>8</v>
      </c>
      <c r="B58" s="4" t="s">
        <v>66</v>
      </c>
      <c r="C58" s="11" t="s">
        <v>52</v>
      </c>
      <c r="D58" s="11" t="s">
        <v>65</v>
      </c>
      <c r="E58" s="12">
        <f>E60</f>
        <v>95098</v>
      </c>
      <c r="F58" s="12">
        <f>F60</f>
        <v>17700</v>
      </c>
      <c r="G58" s="12">
        <f>G60</f>
        <v>17700</v>
      </c>
      <c r="H58" s="12"/>
      <c r="J58" s="17"/>
      <c r="K58" s="17"/>
    </row>
    <row r="59" spans="1:10" ht="17.25" customHeight="1">
      <c r="A59" s="53"/>
      <c r="B59" s="6" t="s">
        <v>22</v>
      </c>
      <c r="C59" s="11"/>
      <c r="D59" s="11"/>
      <c r="E59" s="12"/>
      <c r="F59" s="12"/>
      <c r="G59" s="12"/>
      <c r="H59" s="12"/>
      <c r="J59" s="17"/>
    </row>
    <row r="60" spans="1:10" ht="16.5" customHeight="1">
      <c r="A60" s="53"/>
      <c r="B60" s="6" t="s">
        <v>23</v>
      </c>
      <c r="C60" s="11"/>
      <c r="D60" s="11"/>
      <c r="E60" s="12">
        <v>95098</v>
      </c>
      <c r="F60" s="12">
        <f>G60</f>
        <v>17700</v>
      </c>
      <c r="G60" s="12">
        <v>17700</v>
      </c>
      <c r="H60" s="12"/>
      <c r="J60" s="17"/>
    </row>
    <row r="61" spans="1:10" ht="14.25" customHeight="1">
      <c r="A61" s="53"/>
      <c r="B61" s="6" t="s">
        <v>24</v>
      </c>
      <c r="C61" s="11"/>
      <c r="D61" s="11"/>
      <c r="E61" s="12"/>
      <c r="F61" s="12"/>
      <c r="G61" s="12"/>
      <c r="H61" s="12"/>
      <c r="J61" s="17"/>
    </row>
    <row r="62" spans="1:10" ht="30" customHeight="1">
      <c r="A62" s="53"/>
      <c r="B62" s="6" t="s">
        <v>25</v>
      </c>
      <c r="C62" s="11"/>
      <c r="D62" s="11"/>
      <c r="E62" s="12"/>
      <c r="F62" s="12"/>
      <c r="G62" s="12"/>
      <c r="H62" s="12"/>
      <c r="J62" s="17"/>
    </row>
    <row r="63" spans="1:10" ht="30" customHeight="1">
      <c r="A63" s="53"/>
      <c r="B63" s="6" t="s">
        <v>26</v>
      </c>
      <c r="C63" s="11"/>
      <c r="D63" s="11"/>
      <c r="E63" s="12"/>
      <c r="F63" s="12"/>
      <c r="G63" s="12"/>
      <c r="H63" s="12"/>
      <c r="J63" s="17"/>
    </row>
    <row r="64" spans="1:10" ht="30" customHeight="1">
      <c r="A64" s="54"/>
      <c r="B64" s="6" t="s">
        <v>50</v>
      </c>
      <c r="C64" s="11"/>
      <c r="D64" s="11"/>
      <c r="E64" s="12"/>
      <c r="F64" s="12"/>
      <c r="G64" s="12"/>
      <c r="H64" s="12"/>
      <c r="J64" s="17"/>
    </row>
    <row r="65" spans="1:11" ht="28.5" customHeight="1">
      <c r="A65" s="52">
        <v>9</v>
      </c>
      <c r="B65" s="4" t="s">
        <v>67</v>
      </c>
      <c r="C65" s="11" t="s">
        <v>52</v>
      </c>
      <c r="D65" s="11" t="s">
        <v>52</v>
      </c>
      <c r="E65" s="12">
        <f>E68</f>
        <v>6500</v>
      </c>
      <c r="F65" s="12">
        <f>F68</f>
        <v>6500</v>
      </c>
      <c r="G65" s="12">
        <f>G68</f>
        <v>6500</v>
      </c>
      <c r="H65" s="12"/>
      <c r="J65" s="17"/>
      <c r="K65" s="17"/>
    </row>
    <row r="66" spans="1:10" ht="17.25" customHeight="1">
      <c r="A66" s="53"/>
      <c r="B66" s="6" t="s">
        <v>22</v>
      </c>
      <c r="C66" s="11"/>
      <c r="D66" s="11"/>
      <c r="E66" s="12"/>
      <c r="F66" s="12"/>
      <c r="G66" s="12"/>
      <c r="H66" s="12"/>
      <c r="J66" s="17"/>
    </row>
    <row r="67" spans="1:10" ht="16.5" customHeight="1">
      <c r="A67" s="53"/>
      <c r="B67" s="6" t="s">
        <v>23</v>
      </c>
      <c r="C67" s="11"/>
      <c r="D67" s="11"/>
      <c r="E67" s="12"/>
      <c r="F67" s="12"/>
      <c r="G67" s="12"/>
      <c r="H67" s="12"/>
      <c r="J67" s="17"/>
    </row>
    <row r="68" spans="1:10" ht="14.25" customHeight="1">
      <c r="A68" s="53"/>
      <c r="B68" s="6" t="s">
        <v>24</v>
      </c>
      <c r="C68" s="11"/>
      <c r="D68" s="11"/>
      <c r="E68" s="12">
        <f>2200+4300</f>
        <v>6500</v>
      </c>
      <c r="F68" s="12">
        <f>G68</f>
        <v>6500</v>
      </c>
      <c r="G68" s="12">
        <f>2200+4300</f>
        <v>6500</v>
      </c>
      <c r="H68" s="12"/>
      <c r="J68" s="17"/>
    </row>
    <row r="69" spans="1:10" ht="30" customHeight="1">
      <c r="A69" s="53"/>
      <c r="B69" s="6" t="s">
        <v>25</v>
      </c>
      <c r="C69" s="11"/>
      <c r="D69" s="11"/>
      <c r="E69" s="12"/>
      <c r="F69" s="12"/>
      <c r="G69" s="12"/>
      <c r="H69" s="12"/>
      <c r="J69" s="17"/>
    </row>
    <row r="70" spans="1:10" ht="30" customHeight="1">
      <c r="A70" s="53"/>
      <c r="B70" s="6" t="s">
        <v>26</v>
      </c>
      <c r="C70" s="11"/>
      <c r="D70" s="11"/>
      <c r="E70" s="12"/>
      <c r="F70" s="12"/>
      <c r="G70" s="12"/>
      <c r="H70" s="12"/>
      <c r="J70" s="17"/>
    </row>
    <row r="71" spans="1:10" ht="30" customHeight="1">
      <c r="A71" s="54"/>
      <c r="B71" s="6" t="s">
        <v>50</v>
      </c>
      <c r="C71" s="11"/>
      <c r="D71" s="11"/>
      <c r="E71" s="12"/>
      <c r="F71" s="12"/>
      <c r="G71" s="12"/>
      <c r="H71" s="12"/>
      <c r="J71" s="17"/>
    </row>
    <row r="72" spans="1:11" ht="43.5">
      <c r="A72" s="52">
        <v>10</v>
      </c>
      <c r="B72" s="4" t="s">
        <v>55</v>
      </c>
      <c r="C72" s="11" t="s">
        <v>52</v>
      </c>
      <c r="D72" s="11" t="s">
        <v>63</v>
      </c>
      <c r="E72" s="12">
        <f>E74+E76</f>
        <v>969790</v>
      </c>
      <c r="F72" s="12">
        <f>F74+F76</f>
        <v>301672</v>
      </c>
      <c r="G72" s="12">
        <f>G74+G76</f>
        <v>301672</v>
      </c>
      <c r="H72" s="12"/>
      <c r="J72" s="17"/>
      <c r="K72" s="17"/>
    </row>
    <row r="73" spans="1:10" ht="17.25" customHeight="1">
      <c r="A73" s="53"/>
      <c r="B73" s="6" t="s">
        <v>22</v>
      </c>
      <c r="C73" s="11"/>
      <c r="D73" s="11"/>
      <c r="E73" s="12"/>
      <c r="F73" s="12"/>
      <c r="G73" s="12"/>
      <c r="H73" s="12"/>
      <c r="J73" s="17"/>
    </row>
    <row r="74" spans="1:10" ht="16.5" customHeight="1">
      <c r="A74" s="53"/>
      <c r="B74" s="6" t="s">
        <v>23</v>
      </c>
      <c r="C74" s="11"/>
      <c r="D74" s="11"/>
      <c r="E74" s="12">
        <v>3600</v>
      </c>
      <c r="F74" s="12">
        <f>G74</f>
        <v>3600</v>
      </c>
      <c r="G74" s="12">
        <v>3600</v>
      </c>
      <c r="H74" s="12"/>
      <c r="J74" s="17"/>
    </row>
    <row r="75" spans="1:10" ht="14.25" customHeight="1">
      <c r="A75" s="53"/>
      <c r="B75" s="6" t="s">
        <v>24</v>
      </c>
      <c r="C75" s="11"/>
      <c r="D75" s="11"/>
      <c r="E75" s="12"/>
      <c r="F75" s="12"/>
      <c r="G75" s="12"/>
      <c r="H75" s="12"/>
      <c r="J75" s="17"/>
    </row>
    <row r="76" spans="1:10" ht="30" customHeight="1">
      <c r="A76" s="53"/>
      <c r="B76" s="6" t="s">
        <v>25</v>
      </c>
      <c r="C76" s="11"/>
      <c r="D76" s="11"/>
      <c r="E76" s="12">
        <f>312000+474000+13800+25500+32400+3500+74000+16500+6000+8490</f>
        <v>966190</v>
      </c>
      <c r="F76" s="12">
        <f>G76</f>
        <v>298072</v>
      </c>
      <c r="G76" s="12">
        <f>46728+71154+13800+25500+32400+3500+74000+16500+6000+8490</f>
        <v>298072</v>
      </c>
      <c r="H76" s="12"/>
      <c r="J76" s="17"/>
    </row>
    <row r="77" spans="1:10" ht="30" customHeight="1">
      <c r="A77" s="53"/>
      <c r="B77" s="6" t="s">
        <v>26</v>
      </c>
      <c r="C77" s="11"/>
      <c r="D77" s="11"/>
      <c r="E77" s="12"/>
      <c r="F77" s="12"/>
      <c r="G77" s="12"/>
      <c r="H77" s="12"/>
      <c r="J77" s="17"/>
    </row>
    <row r="78" spans="1:10" ht="30" customHeight="1">
      <c r="A78" s="54"/>
      <c r="B78" s="6" t="s">
        <v>50</v>
      </c>
      <c r="C78" s="11"/>
      <c r="D78" s="11"/>
      <c r="E78" s="12"/>
      <c r="F78" s="12"/>
      <c r="G78" s="12"/>
      <c r="H78" s="12"/>
      <c r="J78" s="17"/>
    </row>
    <row r="79" spans="1:11" ht="30" customHeight="1">
      <c r="A79" s="52">
        <v>11</v>
      </c>
      <c r="B79" s="4" t="s">
        <v>56</v>
      </c>
      <c r="C79" s="11" t="s">
        <v>52</v>
      </c>
      <c r="D79" s="11" t="s">
        <v>52</v>
      </c>
      <c r="E79" s="12">
        <f>E83</f>
        <v>51362</v>
      </c>
      <c r="F79" s="12">
        <f>F83</f>
        <v>51362</v>
      </c>
      <c r="G79" s="12">
        <f>G83</f>
        <v>51362</v>
      </c>
      <c r="H79" s="12"/>
      <c r="J79" s="17"/>
      <c r="K79" s="17"/>
    </row>
    <row r="80" spans="1:10" ht="17.25" customHeight="1">
      <c r="A80" s="53"/>
      <c r="B80" s="6" t="s">
        <v>22</v>
      </c>
      <c r="C80" s="11"/>
      <c r="D80" s="11"/>
      <c r="E80" s="12"/>
      <c r="F80" s="12"/>
      <c r="G80" s="12"/>
      <c r="H80" s="12"/>
      <c r="J80" s="17"/>
    </row>
    <row r="81" spans="1:10" ht="16.5" customHeight="1">
      <c r="A81" s="53"/>
      <c r="B81" s="6" t="s">
        <v>23</v>
      </c>
      <c r="C81" s="11"/>
      <c r="D81" s="11"/>
      <c r="E81" s="12"/>
      <c r="F81" s="12"/>
      <c r="G81" s="12"/>
      <c r="H81" s="12"/>
      <c r="J81" s="17"/>
    </row>
    <row r="82" spans="1:10" ht="14.25" customHeight="1">
      <c r="A82" s="53"/>
      <c r="B82" s="6" t="s">
        <v>24</v>
      </c>
      <c r="C82" s="11"/>
      <c r="D82" s="11"/>
      <c r="E82" s="12"/>
      <c r="F82" s="12"/>
      <c r="G82" s="12"/>
      <c r="H82" s="12"/>
      <c r="J82" s="17"/>
    </row>
    <row r="83" spans="1:10" ht="30" customHeight="1">
      <c r="A83" s="53"/>
      <c r="B83" s="6" t="s">
        <v>25</v>
      </c>
      <c r="C83" s="11"/>
      <c r="D83" s="11"/>
      <c r="E83" s="12">
        <f>999+978983-(312000+474000+13800+25500+32400+3500+74000+16500+6000+8490)+635+5819+3321+4+20996+5143+1652</f>
        <v>51362</v>
      </c>
      <c r="F83" s="12">
        <f>G83</f>
        <v>51362</v>
      </c>
      <c r="G83" s="12">
        <f>999+310865-(46728+71154+13800+25500+32400+3500+74000+16500+6000+8490)+635+5819+3321+4+20996+5143+1652</f>
        <v>51362</v>
      </c>
      <c r="H83" s="12"/>
      <c r="J83" s="17"/>
    </row>
    <row r="84" spans="1:10" ht="30" customHeight="1">
      <c r="A84" s="53"/>
      <c r="B84" s="6" t="s">
        <v>26</v>
      </c>
      <c r="C84" s="11"/>
      <c r="D84" s="11"/>
      <c r="E84" s="12"/>
      <c r="F84" s="12"/>
      <c r="G84" s="12"/>
      <c r="H84" s="12"/>
      <c r="J84" s="17"/>
    </row>
    <row r="85" spans="1:10" ht="30" customHeight="1">
      <c r="A85" s="54"/>
      <c r="B85" s="6" t="s">
        <v>50</v>
      </c>
      <c r="C85" s="11"/>
      <c r="D85" s="11"/>
      <c r="E85" s="12"/>
      <c r="F85" s="12"/>
      <c r="G85" s="12"/>
      <c r="H85" s="12"/>
      <c r="J85" s="17"/>
    </row>
    <row r="86" spans="1:11" ht="29.25">
      <c r="A86" s="55"/>
      <c r="B86" s="19" t="s">
        <v>49</v>
      </c>
      <c r="C86" s="36"/>
      <c r="D86" s="36"/>
      <c r="E86" s="38">
        <f>E79+E72+E65+E58+E51+E44+E37+E30+E23+E16+E9</f>
        <v>7036585</v>
      </c>
      <c r="F86" s="38">
        <f>F79+F72+F65+F58+F51+F44+F37+F30+F23+F16+F9</f>
        <v>702243</v>
      </c>
      <c r="G86" s="38">
        <f>G79+G72+G65+G58+G51+G44+G37+G30+G23+G16+G9</f>
        <v>702243</v>
      </c>
      <c r="H86" s="36"/>
      <c r="I86" s="17"/>
      <c r="J86" s="17"/>
      <c r="K86" s="17"/>
    </row>
    <row r="87" spans="1:8" ht="15">
      <c r="A87" s="56"/>
      <c r="B87" s="6" t="s">
        <v>22</v>
      </c>
      <c r="C87" s="36"/>
      <c r="D87" s="36"/>
      <c r="E87" s="38">
        <f>E80+E73+E66+E59+E52+E45+E38+E31+E24+E17+E10</f>
        <v>0</v>
      </c>
      <c r="F87" s="38">
        <f>F80+F73+F66+F59+F52+F45+F38+F31+F24+F17+F10</f>
        <v>0</v>
      </c>
      <c r="G87" s="38">
        <f aca="true" t="shared" si="0" ref="G87:G92">G80+G73+G66+G59+G52+G45+G38+G31+G24+G17+G10</f>
        <v>0</v>
      </c>
      <c r="H87" s="36"/>
    </row>
    <row r="88" spans="1:9" ht="15">
      <c r="A88" s="56"/>
      <c r="B88" s="6" t="s">
        <v>23</v>
      </c>
      <c r="C88" s="36"/>
      <c r="D88" s="36"/>
      <c r="E88" s="38">
        <f aca="true" t="shared" si="1" ref="E88:F92">E81+E74+E67+E60+E53+E46+E39+E32+E25+E18+E11</f>
        <v>3723717</v>
      </c>
      <c r="F88" s="38">
        <f t="shared" si="1"/>
        <v>240248</v>
      </c>
      <c r="G88" s="38">
        <f t="shared" si="0"/>
        <v>240248</v>
      </c>
      <c r="H88" s="36"/>
      <c r="I88" s="17"/>
    </row>
    <row r="89" spans="1:10" ht="15">
      <c r="A89" s="56"/>
      <c r="B89" s="6" t="s">
        <v>24</v>
      </c>
      <c r="C89" s="36"/>
      <c r="D89" s="36"/>
      <c r="E89" s="38">
        <f t="shared" si="1"/>
        <v>69873</v>
      </c>
      <c r="F89" s="38">
        <f t="shared" si="1"/>
        <v>37289</v>
      </c>
      <c r="G89" s="38">
        <f t="shared" si="0"/>
        <v>37289</v>
      </c>
      <c r="H89" s="37"/>
      <c r="I89" s="17"/>
      <c r="J89" s="17"/>
    </row>
    <row r="90" spans="1:10" ht="30" customHeight="1">
      <c r="A90" s="56"/>
      <c r="B90" s="6" t="s">
        <v>25</v>
      </c>
      <c r="C90" s="36"/>
      <c r="D90" s="36"/>
      <c r="E90" s="38">
        <f t="shared" si="1"/>
        <v>3242995</v>
      </c>
      <c r="F90" s="38">
        <f t="shared" si="1"/>
        <v>424706</v>
      </c>
      <c r="G90" s="38">
        <f t="shared" si="0"/>
        <v>424706</v>
      </c>
      <c r="H90" s="37"/>
      <c r="I90" s="17"/>
      <c r="J90" s="17"/>
    </row>
    <row r="91" spans="1:8" ht="30" customHeight="1">
      <c r="A91" s="56"/>
      <c r="B91" s="6" t="s">
        <v>26</v>
      </c>
      <c r="C91" s="36"/>
      <c r="D91" s="36"/>
      <c r="E91" s="38">
        <f t="shared" si="1"/>
        <v>0</v>
      </c>
      <c r="F91" s="38">
        <f t="shared" si="1"/>
        <v>0</v>
      </c>
      <c r="G91" s="38">
        <f t="shared" si="0"/>
        <v>0</v>
      </c>
      <c r="H91" s="36"/>
    </row>
    <row r="92" spans="1:8" ht="15">
      <c r="A92" s="57"/>
      <c r="B92" s="6" t="s">
        <v>50</v>
      </c>
      <c r="C92" s="36"/>
      <c r="D92" s="36"/>
      <c r="E92" s="38">
        <f t="shared" si="1"/>
        <v>0</v>
      </c>
      <c r="F92" s="38">
        <f t="shared" si="1"/>
        <v>0</v>
      </c>
      <c r="G92" s="38">
        <f t="shared" si="0"/>
        <v>0</v>
      </c>
      <c r="H92" s="36"/>
    </row>
    <row r="93" ht="15">
      <c r="E93" s="17"/>
    </row>
    <row r="94" spans="5:6" ht="15">
      <c r="E94" s="17"/>
      <c r="F94" s="17"/>
    </row>
    <row r="95" spans="5:6" ht="15">
      <c r="E95" s="17"/>
      <c r="F95" s="17"/>
    </row>
    <row r="97" spans="5:6" ht="15">
      <c r="E97" s="17"/>
      <c r="F97" s="17"/>
    </row>
    <row r="99" ht="15">
      <c r="F99" s="17"/>
    </row>
  </sheetData>
  <sheetProtection/>
  <mergeCells count="22">
    <mergeCell ref="A86:A92"/>
    <mergeCell ref="A58:A64"/>
    <mergeCell ref="A51:A57"/>
    <mergeCell ref="A44:A50"/>
    <mergeCell ref="A72:A78"/>
    <mergeCell ref="A79:A85"/>
    <mergeCell ref="A3:E3"/>
    <mergeCell ref="A5:A7"/>
    <mergeCell ref="B5:B7"/>
    <mergeCell ref="C5:D5"/>
    <mergeCell ref="E5:E7"/>
    <mergeCell ref="A9:A15"/>
    <mergeCell ref="C6:C7"/>
    <mergeCell ref="D6:D7"/>
    <mergeCell ref="F5:H5"/>
    <mergeCell ref="F6:F7"/>
    <mergeCell ref="G6:H6"/>
    <mergeCell ref="A65:A71"/>
    <mergeCell ref="A23:A29"/>
    <mergeCell ref="A16:A22"/>
    <mergeCell ref="A37:A43"/>
    <mergeCell ref="A30:A36"/>
  </mergeCells>
  <printOptions/>
  <pageMargins left="0.7086614173228347" right="0.7086614173228347" top="0.4" bottom="0.41" header="0.31496062992125984" footer="0.31496062992125984"/>
  <pageSetup fitToHeight="4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="90" zoomScaleNormal="90" zoomScalePageLayoutView="0" workbookViewId="0" topLeftCell="A1">
      <pane ySplit="7" topLeftCell="A8" activePane="bottomLeft" state="frozen"/>
      <selection pane="topLeft" activeCell="B19" sqref="B19"/>
      <selection pane="bottomLeft" activeCell="H1" sqref="H1:H16384"/>
    </sheetView>
  </sheetViews>
  <sheetFormatPr defaultColWidth="9.140625" defaultRowHeight="15"/>
  <cols>
    <col min="1" max="1" width="5.140625" style="1" customWidth="1"/>
    <col min="2" max="2" width="43.00390625" style="1" customWidth="1"/>
    <col min="3" max="3" width="11.57421875" style="1" customWidth="1"/>
    <col min="4" max="4" width="11.7109375" style="1" customWidth="1"/>
    <col min="5" max="5" width="13.00390625" style="42" customWidth="1"/>
    <col min="6" max="6" width="15.8515625" style="42" customWidth="1"/>
    <col min="7" max="7" width="17.57421875" style="1" customWidth="1"/>
    <col min="8" max="8" width="12.140625" style="1" customWidth="1"/>
    <col min="9" max="9" width="12.421875" style="1" customWidth="1"/>
    <col min="10" max="10" width="11.57421875" style="1" customWidth="1"/>
    <col min="11" max="11" width="12.140625" style="1" customWidth="1"/>
    <col min="12" max="16384" width="9.140625" style="1" customWidth="1"/>
  </cols>
  <sheetData>
    <row r="1" ht="15">
      <c r="J1" s="2" t="s">
        <v>27</v>
      </c>
    </row>
    <row r="3" spans="1:10" ht="15">
      <c r="A3" s="59" t="s">
        <v>71</v>
      </c>
      <c r="B3" s="59"/>
      <c r="C3" s="59"/>
      <c r="D3" s="59"/>
      <c r="E3" s="59"/>
      <c r="F3" s="59"/>
      <c r="G3" s="59"/>
      <c r="H3" s="59"/>
      <c r="I3" s="59"/>
      <c r="J3" s="59"/>
    </row>
    <row r="4" ht="15">
      <c r="A4" s="3"/>
    </row>
    <row r="5" spans="1:10" ht="15.75">
      <c r="A5" s="18"/>
      <c r="J5" s="8" t="s">
        <v>59</v>
      </c>
    </row>
    <row r="6" spans="1:11" ht="15">
      <c r="A6" s="51" t="s">
        <v>12</v>
      </c>
      <c r="B6" s="51" t="s">
        <v>13</v>
      </c>
      <c r="C6" s="51" t="s">
        <v>14</v>
      </c>
      <c r="D6" s="51"/>
      <c r="E6" s="60" t="s">
        <v>28</v>
      </c>
      <c r="F6" s="60" t="s">
        <v>29</v>
      </c>
      <c r="G6" s="51" t="s">
        <v>30</v>
      </c>
      <c r="H6" s="51"/>
      <c r="I6" s="51"/>
      <c r="J6" s="51"/>
      <c r="K6" s="58"/>
    </row>
    <row r="7" spans="1:11" ht="57" customHeight="1">
      <c r="A7" s="51"/>
      <c r="B7" s="51"/>
      <c r="C7" s="9" t="s">
        <v>16</v>
      </c>
      <c r="D7" s="9" t="s">
        <v>17</v>
      </c>
      <c r="E7" s="60"/>
      <c r="F7" s="60"/>
      <c r="G7" s="51"/>
      <c r="H7" s="40" t="s">
        <v>36</v>
      </c>
      <c r="I7" s="40" t="s">
        <v>37</v>
      </c>
      <c r="J7" s="40" t="s">
        <v>58</v>
      </c>
      <c r="K7" s="46" t="s">
        <v>69</v>
      </c>
    </row>
    <row r="8" spans="1:11" ht="15">
      <c r="A8" s="10">
        <v>1</v>
      </c>
      <c r="B8" s="10">
        <v>2</v>
      </c>
      <c r="C8" s="10">
        <v>3</v>
      </c>
      <c r="D8" s="10">
        <v>4</v>
      </c>
      <c r="E8" s="44">
        <v>5</v>
      </c>
      <c r="F8" s="44">
        <v>6</v>
      </c>
      <c r="G8" s="10">
        <v>7</v>
      </c>
      <c r="H8" s="10">
        <v>9</v>
      </c>
      <c r="I8" s="10">
        <v>10</v>
      </c>
      <c r="J8" s="10">
        <v>11</v>
      </c>
      <c r="K8" s="47">
        <v>12</v>
      </c>
    </row>
    <row r="9" spans="1:12" ht="43.5" customHeight="1">
      <c r="A9" s="52">
        <v>1</v>
      </c>
      <c r="B9" s="19" t="str">
        <f>'Форма № 3-б'!B9</f>
        <v>Реконструкция 1 грузового района,
в том числе:</v>
      </c>
      <c r="C9" s="20" t="str">
        <f>'Форма № 3-б'!C9</f>
        <v>2013г.</v>
      </c>
      <c r="D9" s="21" t="str">
        <f>'Форма № 3-б'!D9</f>
        <v>2018г.</v>
      </c>
      <c r="E9" s="44">
        <v>3</v>
      </c>
      <c r="F9" s="13">
        <v>98321</v>
      </c>
      <c r="G9" s="12">
        <f>'Форма № 3-б'!E9</f>
        <v>1966075</v>
      </c>
      <c r="H9" s="12">
        <f>'Форма № 3-б'!F9</f>
        <v>48744</v>
      </c>
      <c r="I9" s="12">
        <f>408000+5000+10793</f>
        <v>423793</v>
      </c>
      <c r="J9" s="12">
        <v>634316</v>
      </c>
      <c r="K9" s="41">
        <v>818968</v>
      </c>
      <c r="L9" s="17"/>
    </row>
    <row r="10" spans="1:12" ht="18.75" customHeight="1">
      <c r="A10" s="53"/>
      <c r="B10" s="22" t="s">
        <v>31</v>
      </c>
      <c r="C10" s="21"/>
      <c r="D10" s="21"/>
      <c r="E10" s="43"/>
      <c r="F10" s="43"/>
      <c r="G10" s="12">
        <f>G9</f>
        <v>1966075</v>
      </c>
      <c r="H10" s="29">
        <f>H9</f>
        <v>48744</v>
      </c>
      <c r="I10" s="29">
        <f>I9</f>
        <v>423793</v>
      </c>
      <c r="J10" s="29">
        <f>J9</f>
        <v>634316</v>
      </c>
      <c r="K10" s="41">
        <f>K9</f>
        <v>818968</v>
      </c>
      <c r="L10" s="17"/>
    </row>
    <row r="11" spans="1:12" ht="15">
      <c r="A11" s="53"/>
      <c r="B11" s="21" t="s">
        <v>32</v>
      </c>
      <c r="C11" s="21"/>
      <c r="D11" s="21"/>
      <c r="E11" s="43"/>
      <c r="F11" s="43"/>
      <c r="G11" s="12"/>
      <c r="H11" s="21"/>
      <c r="I11" s="21"/>
      <c r="J11" s="21"/>
      <c r="K11" s="41"/>
      <c r="L11" s="17"/>
    </row>
    <row r="12" spans="1:12" ht="30.75" customHeight="1">
      <c r="A12" s="54"/>
      <c r="B12" s="23" t="s">
        <v>33</v>
      </c>
      <c r="C12" s="21"/>
      <c r="D12" s="21"/>
      <c r="E12" s="43"/>
      <c r="F12" s="43"/>
      <c r="G12" s="12"/>
      <c r="H12" s="21"/>
      <c r="I12" s="21"/>
      <c r="J12" s="21"/>
      <c r="K12" s="41"/>
      <c r="L12" s="17"/>
    </row>
    <row r="13" spans="1:12" ht="28.5" customHeight="1">
      <c r="A13" s="52">
        <v>2</v>
      </c>
      <c r="B13" s="19" t="str">
        <f>'Форма № 3-б'!B16</f>
        <v>Формирование акватории причалов 9-14 и внешних подходов,
в том числе:</v>
      </c>
      <c r="C13" s="20" t="str">
        <f>'Форма № 3-б'!C16</f>
        <v>2014г.</v>
      </c>
      <c r="D13" s="21" t="str">
        <f>'Форма № 3-б'!D16</f>
        <v>2018г.</v>
      </c>
      <c r="E13" s="44">
        <v>5</v>
      </c>
      <c r="F13" s="13">
        <v>5694</v>
      </c>
      <c r="G13" s="12">
        <f>'Форма № 3-б'!E16</f>
        <v>2374492</v>
      </c>
      <c r="H13" s="12">
        <f>'Форма № 3-б'!F16</f>
        <v>74857</v>
      </c>
      <c r="I13" s="12">
        <v>583348</v>
      </c>
      <c r="J13" s="12">
        <v>427700</v>
      </c>
      <c r="K13" s="41">
        <v>346275</v>
      </c>
      <c r="L13" s="17"/>
    </row>
    <row r="14" spans="1:12" ht="14.25" customHeight="1">
      <c r="A14" s="53"/>
      <c r="B14" s="22" t="s">
        <v>31</v>
      </c>
      <c r="C14" s="21"/>
      <c r="D14" s="21"/>
      <c r="E14" s="43"/>
      <c r="F14" s="43"/>
      <c r="G14" s="12">
        <f>G13</f>
        <v>2374492</v>
      </c>
      <c r="H14" s="29">
        <f>H13</f>
        <v>74857</v>
      </c>
      <c r="I14" s="29">
        <f>I13</f>
        <v>583348</v>
      </c>
      <c r="J14" s="29">
        <f>J13</f>
        <v>427700</v>
      </c>
      <c r="K14" s="41">
        <f>K13</f>
        <v>346275</v>
      </c>
      <c r="L14" s="17"/>
    </row>
    <row r="15" spans="1:12" ht="15">
      <c r="A15" s="53"/>
      <c r="B15" s="21" t="s">
        <v>32</v>
      </c>
      <c r="C15" s="21"/>
      <c r="D15" s="21"/>
      <c r="E15" s="43"/>
      <c r="F15" s="43"/>
      <c r="G15" s="12"/>
      <c r="H15" s="21"/>
      <c r="I15" s="21"/>
      <c r="J15" s="21"/>
      <c r="K15" s="41"/>
      <c r="L15" s="17"/>
    </row>
    <row r="16" spans="1:12" ht="30.75" customHeight="1">
      <c r="A16" s="54"/>
      <c r="B16" s="23" t="s">
        <v>33</v>
      </c>
      <c r="C16" s="21"/>
      <c r="D16" s="21"/>
      <c r="E16" s="43"/>
      <c r="F16" s="43"/>
      <c r="G16" s="12"/>
      <c r="H16" s="21"/>
      <c r="I16" s="21"/>
      <c r="J16" s="21"/>
      <c r="K16" s="41"/>
      <c r="L16" s="17"/>
    </row>
    <row r="17" spans="1:12" ht="43.5" customHeight="1">
      <c r="A17" s="52">
        <v>3</v>
      </c>
      <c r="B17" s="14" t="str">
        <f>'Форма № 3-б'!B23</f>
        <v>Изменение технологии 2 гр. района
в том числе:</v>
      </c>
      <c r="C17" s="20" t="str">
        <f>'Форма № 3-б'!C23</f>
        <v>2013г.</v>
      </c>
      <c r="D17" s="20" t="str">
        <f>'Форма № 3-б'!D23</f>
        <v>2015г.</v>
      </c>
      <c r="E17" s="44">
        <v>3</v>
      </c>
      <c r="F17" s="13">
        <v>304358</v>
      </c>
      <c r="G17" s="12">
        <f>'Форма № 3-б'!E23</f>
        <v>1420952</v>
      </c>
      <c r="H17" s="12">
        <f>'Форма № 3-б'!G23</f>
        <v>141345</v>
      </c>
      <c r="I17" s="12"/>
      <c r="J17" s="12"/>
      <c r="K17" s="41"/>
      <c r="L17" s="17"/>
    </row>
    <row r="18" spans="1:12" ht="17.25" customHeight="1">
      <c r="A18" s="53"/>
      <c r="B18" s="24" t="s">
        <v>31</v>
      </c>
      <c r="C18" s="21"/>
      <c r="D18" s="21"/>
      <c r="E18" s="43"/>
      <c r="F18" s="43"/>
      <c r="G18" s="12">
        <f>G17</f>
        <v>1420952</v>
      </c>
      <c r="H18" s="29">
        <f>H17</f>
        <v>141345</v>
      </c>
      <c r="I18" s="21"/>
      <c r="J18" s="21"/>
      <c r="K18" s="41"/>
      <c r="L18" s="17"/>
    </row>
    <row r="19" spans="1:12" ht="15">
      <c r="A19" s="53"/>
      <c r="B19" s="25" t="s">
        <v>32</v>
      </c>
      <c r="C19" s="21"/>
      <c r="D19" s="21"/>
      <c r="E19" s="43"/>
      <c r="F19" s="43"/>
      <c r="G19" s="12"/>
      <c r="H19" s="21"/>
      <c r="I19" s="21"/>
      <c r="J19" s="21"/>
      <c r="K19" s="41"/>
      <c r="L19" s="17"/>
    </row>
    <row r="20" spans="1:12" ht="30.75" customHeight="1">
      <c r="A20" s="54"/>
      <c r="B20" s="26" t="s">
        <v>33</v>
      </c>
      <c r="C20" s="21"/>
      <c r="D20" s="21"/>
      <c r="E20" s="43"/>
      <c r="F20" s="43"/>
      <c r="G20" s="12"/>
      <c r="H20" s="21"/>
      <c r="I20" s="21"/>
      <c r="J20" s="21"/>
      <c r="K20" s="41"/>
      <c r="L20" s="17"/>
    </row>
    <row r="21" spans="1:12" ht="38.25" customHeight="1">
      <c r="A21" s="52">
        <v>4</v>
      </c>
      <c r="B21" s="27" t="str">
        <f>'Форма № 3-б'!B30</f>
        <v>Реконструкция объектов инженерных сетей,
в том числе:</v>
      </c>
      <c r="C21" s="20" t="str">
        <f>'Форма № 3-б'!C30</f>
        <v>2015г.</v>
      </c>
      <c r="D21" s="32" t="str">
        <f>'Форма № 3-б'!D30</f>
        <v>2015г.</v>
      </c>
      <c r="E21" s="44"/>
      <c r="F21" s="13"/>
      <c r="G21" s="12">
        <f>'Форма № 3-б'!E30</f>
        <v>2536</v>
      </c>
      <c r="H21" s="12">
        <f>'Форма № 3-б'!F30</f>
        <v>2536</v>
      </c>
      <c r="I21" s="12"/>
      <c r="J21" s="12"/>
      <c r="K21" s="41"/>
      <c r="L21" s="17"/>
    </row>
    <row r="22" spans="1:12" ht="14.25" customHeight="1">
      <c r="A22" s="53"/>
      <c r="B22" s="22" t="s">
        <v>31</v>
      </c>
      <c r="C22" s="21"/>
      <c r="D22" s="21"/>
      <c r="E22" s="43"/>
      <c r="F22" s="43"/>
      <c r="G22" s="12">
        <f>G21</f>
        <v>2536</v>
      </c>
      <c r="H22" s="29">
        <f>H21</f>
        <v>2536</v>
      </c>
      <c r="I22" s="21"/>
      <c r="J22" s="21"/>
      <c r="K22" s="41"/>
      <c r="L22" s="17"/>
    </row>
    <row r="23" spans="1:12" ht="15">
      <c r="A23" s="53"/>
      <c r="B23" s="21" t="s">
        <v>32</v>
      </c>
      <c r="C23" s="21"/>
      <c r="D23" s="21"/>
      <c r="E23" s="43"/>
      <c r="F23" s="43"/>
      <c r="G23" s="12"/>
      <c r="H23" s="21"/>
      <c r="I23" s="21"/>
      <c r="J23" s="21"/>
      <c r="K23" s="41"/>
      <c r="L23" s="17"/>
    </row>
    <row r="24" spans="1:12" ht="30">
      <c r="A24" s="54"/>
      <c r="B24" s="23" t="s">
        <v>33</v>
      </c>
      <c r="C24" s="21"/>
      <c r="D24" s="21"/>
      <c r="E24" s="43"/>
      <c r="F24" s="43"/>
      <c r="G24" s="12"/>
      <c r="H24" s="21"/>
      <c r="I24" s="21"/>
      <c r="J24" s="21"/>
      <c r="K24" s="41"/>
      <c r="L24" s="17"/>
    </row>
    <row r="25" spans="1:12" ht="37.5" customHeight="1">
      <c r="A25" s="52">
        <v>5</v>
      </c>
      <c r="B25" s="19" t="str">
        <f>'Форма № 3-б'!B37</f>
        <v>Склад хранения ТМЦ,
в том числе:</v>
      </c>
      <c r="C25" s="20" t="str">
        <f>'Форма № 3-б'!C37</f>
        <v>2014г.</v>
      </c>
      <c r="D25" s="21" t="str">
        <f>'Форма № 3-б'!D37</f>
        <v>2015г.</v>
      </c>
      <c r="E25" s="44">
        <v>16</v>
      </c>
      <c r="F25" s="32">
        <v>1564</v>
      </c>
      <c r="G25" s="12">
        <f>'Форма № 3-б'!E37</f>
        <v>29970</v>
      </c>
      <c r="H25" s="12">
        <f>'Форма № 3-б'!F37</f>
        <v>10000</v>
      </c>
      <c r="I25" s="12"/>
      <c r="J25" s="12"/>
      <c r="K25" s="41"/>
      <c r="L25" s="17"/>
    </row>
    <row r="26" spans="1:12" ht="16.5" customHeight="1">
      <c r="A26" s="53"/>
      <c r="B26" s="22" t="s">
        <v>31</v>
      </c>
      <c r="C26" s="21"/>
      <c r="D26" s="21"/>
      <c r="E26" s="43"/>
      <c r="F26" s="43"/>
      <c r="G26" s="12">
        <f>G25</f>
        <v>29970</v>
      </c>
      <c r="H26" s="29">
        <f>H25</f>
        <v>10000</v>
      </c>
      <c r="I26" s="21"/>
      <c r="J26" s="21"/>
      <c r="K26" s="41"/>
      <c r="L26" s="17"/>
    </row>
    <row r="27" spans="1:12" ht="15">
      <c r="A27" s="53"/>
      <c r="B27" s="21" t="s">
        <v>32</v>
      </c>
      <c r="C27" s="21"/>
      <c r="D27" s="21"/>
      <c r="E27" s="43"/>
      <c r="F27" s="43"/>
      <c r="G27" s="12"/>
      <c r="H27" s="21"/>
      <c r="I27" s="21"/>
      <c r="J27" s="21"/>
      <c r="K27" s="41"/>
      <c r="L27" s="17"/>
    </row>
    <row r="28" spans="1:12" ht="30.75" customHeight="1">
      <c r="A28" s="54"/>
      <c r="B28" s="23" t="s">
        <v>33</v>
      </c>
      <c r="C28" s="21"/>
      <c r="D28" s="21"/>
      <c r="E28" s="43"/>
      <c r="F28" s="43"/>
      <c r="G28" s="12"/>
      <c r="H28" s="21"/>
      <c r="I28" s="21"/>
      <c r="J28" s="21"/>
      <c r="K28" s="41"/>
      <c r="L28" s="17"/>
    </row>
    <row r="29" spans="1:12" ht="30" customHeight="1">
      <c r="A29" s="52">
        <v>6</v>
      </c>
      <c r="B29" s="19" t="str">
        <f>'Форма № 3-б'!B44</f>
        <v>Пылезащитные стенки,
в том числе:</v>
      </c>
      <c r="C29" s="20" t="str">
        <f>'Форма № 3-б'!C44</f>
        <v>2014г.</v>
      </c>
      <c r="D29" s="21" t="str">
        <f>'Форма № 3-б'!D44</f>
        <v>2016г.</v>
      </c>
      <c r="E29" s="43"/>
      <c r="F29" s="43"/>
      <c r="G29" s="12">
        <f>'Форма № 3-б'!E44</f>
        <v>46810</v>
      </c>
      <c r="H29" s="12">
        <f>'Форма № 3-б'!F44</f>
        <v>25789</v>
      </c>
      <c r="I29" s="12">
        <v>20000</v>
      </c>
      <c r="J29" s="12"/>
      <c r="K29" s="41"/>
      <c r="L29" s="17"/>
    </row>
    <row r="30" spans="1:12" ht="14.25" customHeight="1">
      <c r="A30" s="53"/>
      <c r="B30" s="22" t="s">
        <v>31</v>
      </c>
      <c r="C30" s="21"/>
      <c r="D30" s="21"/>
      <c r="E30" s="43"/>
      <c r="F30" s="43"/>
      <c r="G30" s="12">
        <f>G29</f>
        <v>46810</v>
      </c>
      <c r="H30" s="12">
        <f>H29</f>
        <v>25789</v>
      </c>
      <c r="I30" s="29">
        <f>I29</f>
        <v>20000</v>
      </c>
      <c r="J30" s="21"/>
      <c r="K30" s="41"/>
      <c r="L30" s="17"/>
    </row>
    <row r="31" spans="1:12" ht="15">
      <c r="A31" s="53"/>
      <c r="B31" s="21" t="s">
        <v>32</v>
      </c>
      <c r="C31" s="21"/>
      <c r="D31" s="21"/>
      <c r="E31" s="43"/>
      <c r="F31" s="43"/>
      <c r="G31" s="12"/>
      <c r="H31" s="21"/>
      <c r="I31" s="21"/>
      <c r="J31" s="21"/>
      <c r="K31" s="41"/>
      <c r="L31" s="17"/>
    </row>
    <row r="32" spans="1:12" ht="31.5" customHeight="1">
      <c r="A32" s="54"/>
      <c r="B32" s="23" t="s">
        <v>33</v>
      </c>
      <c r="C32" s="21"/>
      <c r="D32" s="21"/>
      <c r="E32" s="43"/>
      <c r="F32" s="43"/>
      <c r="G32" s="12"/>
      <c r="H32" s="21"/>
      <c r="I32" s="21"/>
      <c r="J32" s="21"/>
      <c r="K32" s="41"/>
      <c r="L32" s="17"/>
    </row>
    <row r="33" spans="1:12" ht="29.25" customHeight="1">
      <c r="A33" s="52">
        <v>7</v>
      </c>
      <c r="B33" s="27" t="str">
        <f>'Форма № 3-б'!B51</f>
        <v>Реконструкция здания АБК автохозяйства,
в том числе:</v>
      </c>
      <c r="C33" s="20" t="str">
        <f>'Форма № 3-б'!C51</f>
        <v>2014г.</v>
      </c>
      <c r="D33" s="21" t="str">
        <f>'Форма № 3-б'!D51</f>
        <v>2015г.</v>
      </c>
      <c r="E33" s="43"/>
      <c r="F33" s="43"/>
      <c r="G33" s="12">
        <f>'Форма № 3-б'!E51</f>
        <v>73000</v>
      </c>
      <c r="H33" s="12">
        <f>'Форма № 3-б'!F51</f>
        <v>21738</v>
      </c>
      <c r="I33" s="12"/>
      <c r="J33" s="12"/>
      <c r="K33" s="41"/>
      <c r="L33" s="17"/>
    </row>
    <row r="34" spans="1:12" ht="15" customHeight="1">
      <c r="A34" s="53"/>
      <c r="B34" s="22" t="s">
        <v>31</v>
      </c>
      <c r="C34" s="21"/>
      <c r="D34" s="21"/>
      <c r="E34" s="43"/>
      <c r="F34" s="43"/>
      <c r="G34" s="12">
        <f>G33</f>
        <v>73000</v>
      </c>
      <c r="H34" s="29">
        <f>H33</f>
        <v>21738</v>
      </c>
      <c r="I34" s="21"/>
      <c r="J34" s="21"/>
      <c r="K34" s="41"/>
      <c r="L34" s="17"/>
    </row>
    <row r="35" spans="1:12" ht="15">
      <c r="A35" s="53"/>
      <c r="B35" s="21" t="s">
        <v>32</v>
      </c>
      <c r="C35" s="21"/>
      <c r="D35" s="21"/>
      <c r="E35" s="43"/>
      <c r="F35" s="43"/>
      <c r="G35" s="12"/>
      <c r="H35" s="21"/>
      <c r="I35" s="21"/>
      <c r="J35" s="21"/>
      <c r="K35" s="41"/>
      <c r="L35" s="17"/>
    </row>
    <row r="36" spans="1:12" ht="30" customHeight="1">
      <c r="A36" s="54"/>
      <c r="B36" s="23" t="s">
        <v>33</v>
      </c>
      <c r="C36" s="21"/>
      <c r="D36" s="21"/>
      <c r="E36" s="43"/>
      <c r="F36" s="43"/>
      <c r="G36" s="12"/>
      <c r="H36" s="21"/>
      <c r="I36" s="21"/>
      <c r="J36" s="21"/>
      <c r="K36" s="41"/>
      <c r="L36" s="17"/>
    </row>
    <row r="37" spans="1:12" ht="28.5" customHeight="1">
      <c r="A37" s="52">
        <v>8</v>
      </c>
      <c r="B37" s="19" t="str">
        <f>'Форма № 3-б'!B58</f>
        <v>Развитие ж/д станции Мурманск,
в том числе:</v>
      </c>
      <c r="C37" s="20" t="str">
        <f>'Форма № 3-б'!C58</f>
        <v>2015г.</v>
      </c>
      <c r="D37" s="21" t="str">
        <f>'Форма № 3-б'!D58</f>
        <v>2016г.</v>
      </c>
      <c r="E37" s="44">
        <v>2</v>
      </c>
      <c r="F37" s="44">
        <v>460</v>
      </c>
      <c r="G37" s="12">
        <f>'Форма № 3-б'!E58</f>
        <v>95098</v>
      </c>
      <c r="H37" s="12">
        <f>'Форма № 3-б'!F58</f>
        <v>17700</v>
      </c>
      <c r="I37" s="13">
        <f>G37-H37</f>
        <v>77398</v>
      </c>
      <c r="J37" s="12"/>
      <c r="K37" s="41"/>
      <c r="L37" s="17"/>
    </row>
    <row r="38" spans="1:12" ht="15" customHeight="1">
      <c r="A38" s="53"/>
      <c r="B38" s="22" t="s">
        <v>31</v>
      </c>
      <c r="C38" s="21"/>
      <c r="D38" s="21"/>
      <c r="E38" s="43"/>
      <c r="F38" s="43"/>
      <c r="G38" s="12">
        <f>G37</f>
        <v>95098</v>
      </c>
      <c r="H38" s="29">
        <f>H37</f>
        <v>17700</v>
      </c>
      <c r="I38" s="29">
        <f>I37</f>
        <v>77398</v>
      </c>
      <c r="J38" s="21"/>
      <c r="K38" s="41"/>
      <c r="L38" s="17"/>
    </row>
    <row r="39" spans="1:12" ht="15">
      <c r="A39" s="53"/>
      <c r="B39" s="21" t="s">
        <v>32</v>
      </c>
      <c r="C39" s="21"/>
      <c r="D39" s="21"/>
      <c r="E39" s="43"/>
      <c r="F39" s="43"/>
      <c r="G39" s="12"/>
      <c r="H39" s="21"/>
      <c r="I39" s="21"/>
      <c r="J39" s="21"/>
      <c r="K39" s="41"/>
      <c r="L39" s="17"/>
    </row>
    <row r="40" spans="1:12" ht="30" customHeight="1">
      <c r="A40" s="54"/>
      <c r="B40" s="23" t="s">
        <v>33</v>
      </c>
      <c r="C40" s="21"/>
      <c r="D40" s="21"/>
      <c r="E40" s="43"/>
      <c r="F40" s="43"/>
      <c r="G40" s="12"/>
      <c r="H40" s="21"/>
      <c r="I40" s="21"/>
      <c r="J40" s="21"/>
      <c r="K40" s="41"/>
      <c r="L40" s="17"/>
    </row>
    <row r="41" spans="1:12" ht="41.25" customHeight="1">
      <c r="A41" s="52">
        <v>9</v>
      </c>
      <c r="B41" s="19" t="str">
        <f>'Форма № 3-б'!B65</f>
        <v>Строительство двух КПП, забора на 1 районе
в том числе:</v>
      </c>
      <c r="C41" s="20" t="str">
        <f>'Форма № 3-б'!C65</f>
        <v>2015г.</v>
      </c>
      <c r="D41" s="21" t="str">
        <f>'Форма № 3-б'!D65</f>
        <v>2015г.</v>
      </c>
      <c r="E41" s="44"/>
      <c r="F41" s="13"/>
      <c r="G41" s="12">
        <f>'Форма № 3-б'!E65</f>
        <v>6500</v>
      </c>
      <c r="H41" s="12">
        <f>'Форма № 3-б'!F65</f>
        <v>6500</v>
      </c>
      <c r="I41" s="12"/>
      <c r="J41" s="12"/>
      <c r="K41" s="41"/>
      <c r="L41" s="17"/>
    </row>
    <row r="42" spans="1:12" ht="15" customHeight="1">
      <c r="A42" s="53"/>
      <c r="B42" s="22" t="s">
        <v>31</v>
      </c>
      <c r="C42" s="21"/>
      <c r="D42" s="21"/>
      <c r="E42" s="43"/>
      <c r="F42" s="43"/>
      <c r="G42" s="12">
        <f>G41</f>
        <v>6500</v>
      </c>
      <c r="H42" s="29">
        <f>H41</f>
        <v>6500</v>
      </c>
      <c r="I42" s="21"/>
      <c r="J42" s="21"/>
      <c r="K42" s="41"/>
      <c r="L42" s="17"/>
    </row>
    <row r="43" spans="1:12" ht="15">
      <c r="A43" s="53"/>
      <c r="B43" s="21" t="s">
        <v>32</v>
      </c>
      <c r="C43" s="21"/>
      <c r="D43" s="21"/>
      <c r="E43" s="43"/>
      <c r="F43" s="43"/>
      <c r="G43" s="12"/>
      <c r="H43" s="21"/>
      <c r="I43" s="21"/>
      <c r="J43" s="21"/>
      <c r="K43" s="41"/>
      <c r="L43" s="17"/>
    </row>
    <row r="44" spans="1:12" ht="30" customHeight="1">
      <c r="A44" s="54"/>
      <c r="B44" s="23" t="s">
        <v>33</v>
      </c>
      <c r="C44" s="21"/>
      <c r="D44" s="21"/>
      <c r="E44" s="43"/>
      <c r="F44" s="43"/>
      <c r="G44" s="12"/>
      <c r="H44" s="21"/>
      <c r="I44" s="21"/>
      <c r="J44" s="21"/>
      <c r="K44" s="41"/>
      <c r="L44" s="17"/>
    </row>
    <row r="45" spans="1:12" ht="39" customHeight="1">
      <c r="A45" s="52">
        <v>10</v>
      </c>
      <c r="B45" s="27" t="str">
        <f>'Форма № 3-б'!B72</f>
        <v>Приобретение и модернизация техники малой и большой механизации, в том числе:</v>
      </c>
      <c r="C45" s="20" t="str">
        <f>'Форма № 3-б'!C72</f>
        <v>2015г.</v>
      </c>
      <c r="D45" s="21" t="str">
        <f>'Форма № 3-б'!D72</f>
        <v>2018г.</v>
      </c>
      <c r="E45" s="44"/>
      <c r="F45" s="13"/>
      <c r="G45" s="12">
        <f>'Форма № 3-б'!E72</f>
        <v>969790</v>
      </c>
      <c r="H45" s="12">
        <f>'Форма № 3-б'!F72</f>
        <v>301672</v>
      </c>
      <c r="I45" s="12">
        <f>(265272+402846)/3</f>
        <v>222706</v>
      </c>
      <c r="J45" s="12">
        <f>I45</f>
        <v>222706</v>
      </c>
      <c r="K45" s="41">
        <f>I45</f>
        <v>222706</v>
      </c>
      <c r="L45" s="17"/>
    </row>
    <row r="46" spans="1:12" ht="15.75" customHeight="1">
      <c r="A46" s="53"/>
      <c r="B46" s="22" t="s">
        <v>31</v>
      </c>
      <c r="C46" s="21"/>
      <c r="D46" s="21"/>
      <c r="E46" s="43"/>
      <c r="F46" s="43"/>
      <c r="G46" s="12">
        <f>G45</f>
        <v>969790</v>
      </c>
      <c r="H46" s="29">
        <f>H45</f>
        <v>301672</v>
      </c>
      <c r="I46" s="29">
        <f>I45</f>
        <v>222706</v>
      </c>
      <c r="J46" s="29">
        <f>J45</f>
        <v>222706</v>
      </c>
      <c r="K46" s="41">
        <f>K45</f>
        <v>222706</v>
      </c>
      <c r="L46" s="17"/>
    </row>
    <row r="47" spans="1:12" ht="15">
      <c r="A47" s="53"/>
      <c r="B47" s="21" t="s">
        <v>32</v>
      </c>
      <c r="C47" s="21"/>
      <c r="D47" s="21"/>
      <c r="E47" s="43"/>
      <c r="F47" s="43"/>
      <c r="G47" s="12"/>
      <c r="H47" s="21"/>
      <c r="I47" s="21"/>
      <c r="J47" s="21"/>
      <c r="K47" s="41"/>
      <c r="L47" s="17"/>
    </row>
    <row r="48" spans="1:12" ht="30.75" customHeight="1">
      <c r="A48" s="54"/>
      <c r="B48" s="23" t="s">
        <v>33</v>
      </c>
      <c r="C48" s="21"/>
      <c r="D48" s="21"/>
      <c r="E48" s="43"/>
      <c r="F48" s="43"/>
      <c r="G48" s="12"/>
      <c r="H48" s="21"/>
      <c r="I48" s="21"/>
      <c r="J48" s="21"/>
      <c r="K48" s="41"/>
      <c r="L48" s="17"/>
    </row>
    <row r="49" spans="1:12" ht="33" customHeight="1">
      <c r="A49" s="52">
        <v>11</v>
      </c>
      <c r="B49" s="19" t="str">
        <f>'Форма № 3-б'!B79</f>
        <v>Приобретение производственного и прочего оборудования, в том числе:</v>
      </c>
      <c r="C49" s="20" t="str">
        <f>'Форма № 3-б'!C79</f>
        <v>2015г.</v>
      </c>
      <c r="D49" s="21" t="str">
        <f>'Форма № 3-б'!D79</f>
        <v>2015г.</v>
      </c>
      <c r="E49" s="43"/>
      <c r="F49" s="43"/>
      <c r="G49" s="12">
        <f>'Форма № 3-б'!E79</f>
        <v>51362</v>
      </c>
      <c r="H49" s="12">
        <f>'Форма № 3-б'!F79</f>
        <v>51362</v>
      </c>
      <c r="I49" s="12"/>
      <c r="J49" s="12"/>
      <c r="K49" s="41"/>
      <c r="L49" s="17"/>
    </row>
    <row r="50" spans="1:12" ht="16.5" customHeight="1">
      <c r="A50" s="53"/>
      <c r="B50" s="22" t="s">
        <v>31</v>
      </c>
      <c r="C50" s="21"/>
      <c r="D50" s="21"/>
      <c r="E50" s="43"/>
      <c r="F50" s="43"/>
      <c r="G50" s="12">
        <f>G49</f>
        <v>51362</v>
      </c>
      <c r="H50" s="29">
        <f>H49</f>
        <v>51362</v>
      </c>
      <c r="I50" s="21"/>
      <c r="J50" s="21"/>
      <c r="K50" s="41"/>
      <c r="L50" s="17"/>
    </row>
    <row r="51" spans="1:12" ht="15">
      <c r="A51" s="53"/>
      <c r="B51" s="21" t="s">
        <v>32</v>
      </c>
      <c r="C51" s="21"/>
      <c r="D51" s="21"/>
      <c r="E51" s="43"/>
      <c r="F51" s="43"/>
      <c r="G51" s="12"/>
      <c r="H51" s="21"/>
      <c r="I51" s="21"/>
      <c r="J51" s="21"/>
      <c r="K51" s="41"/>
      <c r="L51" s="17"/>
    </row>
    <row r="52" spans="1:12" ht="31.5" customHeight="1">
      <c r="A52" s="54"/>
      <c r="B52" s="23" t="s">
        <v>33</v>
      </c>
      <c r="C52" s="21"/>
      <c r="D52" s="21"/>
      <c r="E52" s="43"/>
      <c r="F52" s="43"/>
      <c r="G52" s="12"/>
      <c r="H52" s="21"/>
      <c r="I52" s="21"/>
      <c r="J52" s="21"/>
      <c r="K52" s="41"/>
      <c r="L52" s="17"/>
    </row>
    <row r="53" spans="1:11" ht="15">
      <c r="A53" s="52">
        <v>12</v>
      </c>
      <c r="B53" s="19" t="s">
        <v>48</v>
      </c>
      <c r="C53" s="20"/>
      <c r="D53" s="21"/>
      <c r="E53" s="43"/>
      <c r="F53" s="43"/>
      <c r="G53" s="39">
        <f aca="true" t="shared" si="0" ref="G53:K54">G9+G13+G17+G21+G25+G29+G33+G37+G41+G45+G49</f>
        <v>7036585</v>
      </c>
      <c r="H53" s="39">
        <f t="shared" si="0"/>
        <v>702243</v>
      </c>
      <c r="I53" s="39">
        <f t="shared" si="0"/>
        <v>1327245</v>
      </c>
      <c r="J53" s="39">
        <f t="shared" si="0"/>
        <v>1284722</v>
      </c>
      <c r="K53" s="39">
        <f t="shared" si="0"/>
        <v>1387949</v>
      </c>
    </row>
    <row r="54" spans="1:11" ht="15.75" customHeight="1">
      <c r="A54" s="53"/>
      <c r="B54" s="22" t="s">
        <v>31</v>
      </c>
      <c r="C54" s="21"/>
      <c r="D54" s="21"/>
      <c r="E54" s="43"/>
      <c r="F54" s="43"/>
      <c r="G54" s="39">
        <f t="shared" si="0"/>
        <v>7036585</v>
      </c>
      <c r="H54" s="39">
        <f t="shared" si="0"/>
        <v>702243</v>
      </c>
      <c r="I54" s="39">
        <f t="shared" si="0"/>
        <v>1327245</v>
      </c>
      <c r="J54" s="39">
        <f t="shared" si="0"/>
        <v>1284722</v>
      </c>
      <c r="K54" s="39">
        <f t="shared" si="0"/>
        <v>1387949</v>
      </c>
    </row>
    <row r="55" spans="1:11" ht="15">
      <c r="A55" s="53"/>
      <c r="B55" s="21" t="s">
        <v>32</v>
      </c>
      <c r="C55" s="21"/>
      <c r="D55" s="21"/>
      <c r="E55" s="43"/>
      <c r="F55" s="43"/>
      <c r="G55" s="12"/>
      <c r="H55" s="21"/>
      <c r="I55" s="21"/>
      <c r="J55" s="21"/>
      <c r="K55" s="36"/>
    </row>
    <row r="56" spans="1:11" ht="32.25" customHeight="1">
      <c r="A56" s="54"/>
      <c r="B56" s="23" t="s">
        <v>33</v>
      </c>
      <c r="C56" s="21"/>
      <c r="D56" s="21"/>
      <c r="E56" s="43"/>
      <c r="F56" s="43"/>
      <c r="G56" s="12"/>
      <c r="H56" s="21"/>
      <c r="I56" s="21"/>
      <c r="J56" s="21"/>
      <c r="K56" s="36"/>
    </row>
    <row r="58" ht="15">
      <c r="G58" s="17"/>
    </row>
    <row r="60" ht="15">
      <c r="G60" s="17"/>
    </row>
    <row r="61" ht="15">
      <c r="G61" s="17"/>
    </row>
  </sheetData>
  <sheetProtection/>
  <mergeCells count="20">
    <mergeCell ref="A25:A28"/>
    <mergeCell ref="A29:A32"/>
    <mergeCell ref="A53:A56"/>
    <mergeCell ref="A33:A36"/>
    <mergeCell ref="A37:A40"/>
    <mergeCell ref="A41:A44"/>
    <mergeCell ref="A45:A48"/>
    <mergeCell ref="A9:A12"/>
    <mergeCell ref="A49:A52"/>
    <mergeCell ref="A13:A16"/>
    <mergeCell ref="A17:A20"/>
    <mergeCell ref="A21:A24"/>
    <mergeCell ref="H6:K6"/>
    <mergeCell ref="A3:J3"/>
    <mergeCell ref="A6:A7"/>
    <mergeCell ref="B6:B7"/>
    <mergeCell ref="C6:D6"/>
    <mergeCell ref="E6:E7"/>
    <mergeCell ref="F6:F7"/>
    <mergeCell ref="G6:G7"/>
  </mergeCells>
  <printOptions/>
  <pageMargins left="0.7086614173228347" right="0.8" top="0.4" bottom="0.4724409448818898" header="0.31496062992125984" footer="0.31496062992125984"/>
  <pageSetup fitToHeight="4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ОАО"ММТП"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Кулякова</cp:lastModifiedBy>
  <cp:lastPrinted>2014-02-11T06:30:52Z</cp:lastPrinted>
  <dcterms:created xsi:type="dcterms:W3CDTF">2013-01-14T09:41:06Z</dcterms:created>
  <dcterms:modified xsi:type="dcterms:W3CDTF">2015-03-12T06:48:50Z</dcterms:modified>
  <cp:category/>
  <cp:version/>
  <cp:contentType/>
  <cp:contentStatus/>
</cp:coreProperties>
</file>