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Titles" localSheetId="3">'Форма 9ж-2'!$15:$18</definedName>
    <definedName name="_xlnm.Print_Area" localSheetId="0">'Форма 9в-2'!$A$1:$F$23</definedName>
    <definedName name="_xlnm.Print_Area" localSheetId="1">'Форма 9г-2'!$A$1:$I$20</definedName>
  </definedNames>
  <calcPr fullCalcOnLoad="1"/>
</workbook>
</file>

<file path=xl/sharedStrings.xml><?xml version="1.0" encoding="utf-8"?>
<sst xmlns="http://schemas.openxmlformats.org/spreadsheetml/2006/main" count="298" uniqueCount="171">
  <si>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</si>
  <si>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</si>
  <si>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</si>
  <si>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</si>
  <si>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</si>
  <si>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</si>
  <si>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</si>
  <si>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</si>
  <si>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</si>
  <si>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</si>
  <si>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</si>
  <si>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</si>
  <si>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</si>
  <si>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</si>
  <si>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</si>
  <si>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</si>
  <si>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</si>
  <si>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</si>
  <si>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</si>
  <si>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</si>
  <si>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</si>
  <si>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</si>
  <si>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</si>
  <si>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</si>
  <si>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</si>
  <si>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</si>
  <si>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</si>
  <si>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</si>
  <si>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</si>
  <si>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</si>
  <si>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</si>
  <si>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</si>
  <si>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</si>
  <si>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</si>
  <si>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</si>
  <si>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</si>
  <si>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</si>
  <si>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</si>
  <si>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</si>
  <si>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</si>
  <si>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</si>
  <si>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</si>
  <si>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</si>
  <si>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</si>
  <si>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</si>
  <si>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</si>
  <si>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</si>
  <si>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</si>
  <si>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</si>
  <si>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</si>
  <si>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</si>
  <si>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Погрузка и выгрузка грузов, хранение (накопление)</t>
  </si>
  <si>
    <t>Приказ Федеральной службы по тарифам от 15.08.2008 № 144-т/7</t>
  </si>
  <si>
    <t>Приказ Федеральной службы по тарифам от 15.08.2008 № 144-т/8</t>
  </si>
  <si>
    <t>тел. (815 2) 48 06 44,  факс 42 31 27, E-mail:office@portmurmansk.ru</t>
  </si>
  <si>
    <t>ОАО «Мурманский морской торговый порт» (далее ОАО «ММТП») является одним из крупных портов Северо-западной части России и единственным не замерзающим российским портом , находящимся за Полярным кругом. ОАО «ММТП» для работы располагает 16 причалами общей протяженностью около 3 000 м. Длины и глубины у причалов позволяют принимать и ставить под грузовые операции суда с осадкой до 15,5 м., длиной более 265 м. Грузовые операции осуществляются круглосуточно, без выходных и праздничных дней, круглый год. Погрузочно-разгрузочные работы ведутся с использованием портальных кранов грузоподьемностью до 40 тн, мобильных кранов, погрузчиков вилочных, ковшовых и специальных грузоподьемностью от 1,5 до 45 тн. Перевалка апатитового концентрата, минеральных удобрений осуществляется через специализированный комплекс, с применением судопогрузочной машины ROXON производительностью 1200 тонн в час, оснащенной автоматической системой управления и устройствами для пылеподавления</t>
  </si>
  <si>
    <t>Импортные операции (тонны)*</t>
  </si>
  <si>
    <t>Экспортные операции (тонны)**</t>
  </si>
  <si>
    <t>* Графа 4 "Импортные операции" заполнена с учетом импортных и каботажных грузов, выгруженных с моря</t>
  </si>
  <si>
    <t>** Графа 5 "Экспортные операции" заполнена с учетом экспортных и каботажных грузов, погруженных на море</t>
  </si>
  <si>
    <t>Приказ Федеральной службы по тарифам РФ от 15.08.2008 № 144-т/7</t>
  </si>
  <si>
    <r>
      <t xml:space="preserve">предоставляемая </t>
    </r>
    <r>
      <rPr>
        <u val="single"/>
        <sz val="11"/>
        <rFont val="Times New Roman"/>
        <family val="1"/>
      </rPr>
      <t>Открытым акционерным обществом "Мурманский морской торговый порт"</t>
    </r>
  </si>
  <si>
    <r>
      <t xml:space="preserve">на территории </t>
    </r>
    <r>
      <rPr>
        <u val="single"/>
        <sz val="11"/>
        <rFont val="Times New Roman"/>
        <family val="1"/>
      </rPr>
      <t>Мурманской области</t>
    </r>
  </si>
  <si>
    <r>
      <t xml:space="preserve">сведения о юридическом лице: </t>
    </r>
    <r>
      <rPr>
        <u val="single"/>
        <sz val="11"/>
        <rFont val="Times New Roman"/>
        <family val="1"/>
      </rPr>
      <t>Открытое акционерное общество «Мурманский морской торговый порт»</t>
    </r>
  </si>
  <si>
    <t>ЗАО "Призма"</t>
  </si>
  <si>
    <t>*</t>
  </si>
  <si>
    <t>0</t>
  </si>
  <si>
    <t>ООО "Металон"</t>
  </si>
  <si>
    <t>ЗАО "ТД "Северсталь-Инвест"</t>
  </si>
  <si>
    <t xml:space="preserve">183024, г. Мурманск, Портовый проезд, д. 19, руководитель: генеральный директор Масько Александр Вадимович, </t>
  </si>
  <si>
    <t>Условия договора состоят из следующих основных разделов: преамбулы, предмета договора с обязанностью Оператора морского терминала (ОАО «ММТП»)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</si>
  <si>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>Прим.</t>
  </si>
  <si>
    <t>иное              (запрос предложения)</t>
  </si>
  <si>
    <t>01.01.2013-31.03.2013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</si>
  <si>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 ,исходя из существующих мощностей и имеющихся лицензий на основные виды деятельности.
Заявка подается на бумажном носителе, направляется по почте, а так же при помощи факсимильной или электронной связи.  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</si>
  <si>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кодекса, положений Договора, заключенного между Оператором морского терминала и Заказчиком; Общих и специальных правил перевозки грузов изд., Закона о морских портах от 08.11.2007№ 261 ФЗ, Федерального закона  от 10.01.2003 №18-ФЗ «Устав железнодорожного транспорта РФ», Свода обычаев Мурманского морского торгового порта, Обязательных Постановлений морской администрации порта Мурманск и других нормативных актов, действующих на транспорте. </t>
  </si>
  <si>
    <t xml:space="preserve">183024, г. Мурманск, Портовый проезд, д. 19, руководитель: </t>
  </si>
  <si>
    <t>Масько Александр Вадимович</t>
  </si>
  <si>
    <t>Станок токарно-винторезный CU-500MT</t>
  </si>
  <si>
    <t>ООО "МХК"</t>
  </si>
  <si>
    <t>Договор № ММТП-13/214 от 13.02.2013</t>
  </si>
  <si>
    <t>сортовый металопрокат</t>
  </si>
  <si>
    <t>Договор № ММТП-13/220 от 30.01.2013</t>
  </si>
  <si>
    <t>Договора  № ММТП-13/172 от 21.02.2013;                                               №ММТП-13/236 от 08.02.2013;                                                       №ММТП -13/294 от 12.02.2013;                                                                                                                         №ММТП-13/335 от 07.02.2013                                        № ММТП-13/462 от 04.03.2013                                                                      №ММТП- 13/526 от 20.03.2013                                                             №ММТП -13/536  от15.03.2013</t>
  </si>
  <si>
    <t>96,56тн</t>
  </si>
  <si>
    <t>Договор № ММТП -13/109 от 14.01.2013</t>
  </si>
  <si>
    <t>1,77тн</t>
  </si>
  <si>
    <t>Договоры № ММТП -13/257 от 06.02.2013</t>
  </si>
  <si>
    <t>2,26тн</t>
  </si>
  <si>
    <t>Договор № ММТП -13/232 от 08.02.2013.</t>
  </si>
  <si>
    <t>01.04.2013-30.06.2013</t>
  </si>
  <si>
    <t>12,10тн</t>
  </si>
  <si>
    <t>Договор № ММТП-13/796 от 06.05.2013</t>
  </si>
  <si>
    <t>21,61тн</t>
  </si>
  <si>
    <t>Договор № ММТП-13/820 от 15.05.2013</t>
  </si>
  <si>
    <t>14,05тн</t>
  </si>
  <si>
    <t>Договор № ММТП-13/848 от 16.05.2013</t>
  </si>
  <si>
    <t>10,219тн</t>
  </si>
  <si>
    <t>Договор № ММТП-13/932 от 21.05.13,  №ММТП-13/946 от 31.05.13, №ММТП-13/961 от 03.06.13, №ММТП-13/962 от 05.06.13</t>
  </si>
  <si>
    <t>16тн</t>
  </si>
  <si>
    <t>Договор № ММТП-13/1134 от 01.07.13</t>
  </si>
  <si>
    <t>44,483тн</t>
  </si>
  <si>
    <t>Договор № ММТП-13/1135 от 01.07.13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</si>
  <si>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</si>
  <si>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57,8тн</t>
  </si>
  <si>
    <t>01.01.2013    31.03.2013.</t>
  </si>
  <si>
    <t>сортовой металлопрокат</t>
  </si>
  <si>
    <t>01.07.2013-30.09.2013</t>
  </si>
  <si>
    <t>Универсальный портальный перегрузочный кран "Витязь"</t>
  </si>
  <si>
    <t>ЗАО "СММ"</t>
  </si>
  <si>
    <t>Договор №ММТП-13/1048 от 11.07.2013</t>
  </si>
  <si>
    <t>Конвейеры телескопические Superior TSSA 36"x190"</t>
  </si>
  <si>
    <t>ООО "УК Вега-Про"</t>
  </si>
  <si>
    <t>Договор №ММТП-13/1230 от 19.07.2013</t>
  </si>
  <si>
    <t xml:space="preserve">Конвейеры радиальные М1510                                  </t>
  </si>
  <si>
    <t>Договор №ММТП-13/1229 от 19.07.2013</t>
  </si>
  <si>
    <t>Грохоты одно-дековые Simplicity 4'x12'</t>
  </si>
  <si>
    <t>01.07.2013-30.07.2013</t>
  </si>
  <si>
    <t>3,39тн</t>
  </si>
  <si>
    <t>Договор № ММТП-13/1281 от 22.07.2013</t>
  </si>
  <si>
    <t>2,94тн</t>
  </si>
  <si>
    <t>Договор № ММТП-13/1283 от 23.07.2013</t>
  </si>
  <si>
    <t>01.08.2013-31.08.2013</t>
  </si>
  <si>
    <t>3,48тн</t>
  </si>
  <si>
    <t>Договор № ММТП-13/1402 от 12.08.2013</t>
  </si>
  <si>
    <t>3,26тн</t>
  </si>
  <si>
    <t>Договор № ММТП-13/1403 от 13.08.2013</t>
  </si>
  <si>
    <t>1,08тн</t>
  </si>
  <si>
    <t>Договор № ММТП-13/1443 от 20.08.2013</t>
  </si>
  <si>
    <t>15.08.2013-01.09.2013</t>
  </si>
  <si>
    <t>43,9тн</t>
  </si>
  <si>
    <t>Договор № ММТП-13/1532 от 03.09.2013</t>
  </si>
  <si>
    <t>1,7тн</t>
  </si>
  <si>
    <t>Договор № ММТП-13/1201 от 17.07.13</t>
  </si>
  <si>
    <t>2,6тн</t>
  </si>
  <si>
    <t>Договор № ММТП-13/1269 от 18.07.13</t>
  </si>
  <si>
    <t>Индекс (1)
47 (не подтвердили свои намерения о перевалке грузов)</t>
  </si>
  <si>
    <t>01.01.2013-31.12.2013</t>
  </si>
  <si>
    <t>Индекс (2)                                                                                                                                                                                                                                                                                                                                                                                                                                                                                                                                                                                                   
7 (недостаточно свободных складских площадей )</t>
  </si>
  <si>
    <r>
      <t xml:space="preserve">за период </t>
    </r>
    <r>
      <rPr>
        <u val="single"/>
        <sz val="11"/>
        <rFont val="Times New Roman"/>
        <family val="1"/>
      </rPr>
      <t>12 месяцев 2013 года</t>
    </r>
  </si>
  <si>
    <t>10.04.2013-23.04.2013</t>
  </si>
  <si>
    <t>Точильно - шлифовальный станок «ТШ-4.10»</t>
  </si>
  <si>
    <t>ЗАО «Концерн Промснабкомплект»</t>
  </si>
  <si>
    <t>Договор № ММТП-13/779 от 29.05.2013</t>
  </si>
  <si>
    <t>Машина универсальная перегрузочная полноповоротная (погрузчик манипулятор) Mantsinen 70R</t>
  </si>
  <si>
    <t>ООО "Мантсинен"</t>
  </si>
  <si>
    <t>Договор поставки № ММТП-13/800 от 16.05.2013</t>
  </si>
  <si>
    <t>Машина универсальная перегрузочная полноповоротная (погрузчик манипулятор) Mantsinen 120R</t>
  </si>
  <si>
    <t>Договор поставки № ММТП-13/797 от 16.05.2013</t>
  </si>
  <si>
    <t>Фронтальный погрузчик LIEBHERR L566 2plus 2</t>
  </si>
  <si>
    <t>ООО "Либхерр-Русланд"</t>
  </si>
  <si>
    <t>Договор поставки № ММТП-13/865 от 27.05.2013</t>
  </si>
  <si>
    <t>Вилочный погрузчик       Kalmar DCE160-12</t>
  </si>
  <si>
    <t>ООО "Карготек РУС"</t>
  </si>
  <si>
    <t>Договор поставки № ММТП-13/912 от 05.06.2013</t>
  </si>
  <si>
    <t>Вилочный погрузчик       Kalmar DCF330-12LB</t>
  </si>
  <si>
    <t>Договор поставки № ММТП-13/911 от 05.06.2013</t>
  </si>
  <si>
    <t>Поворотный погрузчик TEREX TL70S</t>
  </si>
  <si>
    <t>ООО "Бобкэт Центр"</t>
  </si>
  <si>
    <t>Договор поставки № ММТП-13/915 от 05.06.2013</t>
  </si>
  <si>
    <t>14.08.2013-16.12.2013</t>
  </si>
  <si>
    <t>Мобильная система пылеподавления WLP</t>
  </si>
  <si>
    <t>ООО "ЕИМ инжиниринг"</t>
  </si>
  <si>
    <t>Договор поставки № ММТП-13/1397 от 14.08.2013</t>
  </si>
  <si>
    <t>01.10.2013-31.12.2013</t>
  </si>
  <si>
    <t>Договор ММТП-13/1752 от 08.10.13, ММТП-13/1758 от 10.10.13, ММТП-13/1760 от 09.10.13, ММТП-13/2207 от 12.12.13, ММТП-13/2234 от 13.12.13, ММТП-13/2288 от 19.12.13</t>
  </si>
  <si>
    <t>Договор ММТП-13/2301 от 20.12.13</t>
  </si>
  <si>
    <t>Договор ММТП-13/1907 от 30.10.13, ММТП-13/1908 от 31.10.13, ММТП-13/1909 от 01.11.13</t>
  </si>
  <si>
    <t>ООО "ТК "Металлобаза"</t>
  </si>
  <si>
    <t>Договор № ММТП-13/2307 от 20.12.13</t>
  </si>
  <si>
    <r>
      <t>за период 12</t>
    </r>
    <r>
      <rPr>
        <u val="single"/>
        <sz val="11"/>
        <rFont val="Times New Roman"/>
        <family val="1"/>
      </rPr>
      <t xml:space="preserve"> месяцев 2013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</si>
</sst>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р_."/>
    <numFmt numFmtId="167" formatCode="#,##0.0_р_.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rgb="FFFF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54" fillId="0" borderId="0" xfId="0" applyFont="1" applyAlignment="1">
      <alignment horizontal="right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Border="1" applyAlignment="1">
      <alignment wrapText="1"/>
    </xf>
    <xf numFmtId="164" fontId="54" fillId="0" borderId="0" xfId="60" applyNumberFormat="1" applyFont="1" applyFill="1" applyAlignment="1">
      <alignment/>
    </xf>
    <xf numFmtId="164" fontId="54" fillId="0" borderId="0" xfId="0" applyNumberFormat="1" applyFont="1" applyAlignment="1">
      <alignment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top" wrapText="1"/>
    </xf>
    <xf numFmtId="164" fontId="54" fillId="0" borderId="0" xfId="60" applyNumberFormat="1" applyFont="1" applyBorder="1" applyAlignment="1">
      <alignment horizontal="center" vertical="top" wrapText="1"/>
    </xf>
    <xf numFmtId="0" fontId="56" fillId="0" borderId="0" xfId="0" applyFont="1" applyAlignment="1">
      <alignment/>
    </xf>
    <xf numFmtId="0" fontId="5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Alignment="1">
      <alignment/>
    </xf>
    <xf numFmtId="0" fontId="54" fillId="0" borderId="10" xfId="0" applyFont="1" applyBorder="1" applyAlignment="1">
      <alignment horizontal="center" wrapText="1"/>
    </xf>
    <xf numFmtId="164" fontId="2" fillId="0" borderId="10" xfId="60" applyNumberFormat="1" applyFont="1" applyFill="1" applyBorder="1" applyAlignment="1">
      <alignment horizontal="center" vertical="center" wrapText="1"/>
    </xf>
    <xf numFmtId="164" fontId="2" fillId="0" borderId="10" xfId="6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165" fontId="2" fillId="33" borderId="11" xfId="52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54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4" fontId="11" fillId="33" borderId="11" xfId="52" applyNumberFormat="1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7" fillId="0" borderId="12" xfId="0" applyFont="1" applyBorder="1" applyAlignment="1">
      <alignment wrapText="1"/>
    </xf>
    <xf numFmtId="0" fontId="58" fillId="0" borderId="0" xfId="0" applyFont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166" fontId="11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166" fontId="11" fillId="33" borderId="11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4" fillId="0" borderId="1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wrapText="1"/>
    </xf>
    <xf numFmtId="166" fontId="11" fillId="0" borderId="10" xfId="0" applyNumberFormat="1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2" fillId="33" borderId="11" xfId="52" applyNumberFormat="1" applyFont="1" applyFill="1" applyBorder="1" applyAlignment="1">
      <alignment horizontal="center" vertical="center"/>
      <protection/>
    </xf>
    <xf numFmtId="2" fontId="0" fillId="0" borderId="12" xfId="0" applyNumberForma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2" fillId="0" borderId="11" xfId="52" applyNumberFormat="1" applyFont="1" applyFill="1" applyBorder="1" applyAlignment="1">
      <alignment horizontal="center" vertical="center"/>
      <protection/>
    </xf>
    <xf numFmtId="2" fontId="0" fillId="0" borderId="12" xfId="0" applyNumberFormat="1" applyFill="1" applyBorder="1" applyAlignment="1">
      <alignment vertical="center"/>
    </xf>
    <xf numFmtId="165" fontId="2" fillId="0" borderId="11" xfId="52" applyNumberFormat="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vertical="center"/>
    </xf>
    <xf numFmtId="0" fontId="58" fillId="0" borderId="11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2" fontId="11" fillId="0" borderId="11" xfId="6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5">
      <c r="F1" s="1" t="s">
        <v>6</v>
      </c>
    </row>
    <row r="2" ht="15">
      <c r="F2" s="1"/>
    </row>
    <row r="3" spans="1:6" ht="32.25" customHeight="1">
      <c r="A3" s="109" t="s">
        <v>7</v>
      </c>
      <c r="B3" s="109"/>
      <c r="C3" s="109"/>
      <c r="D3" s="109"/>
      <c r="E3" s="109"/>
      <c r="F3" s="109"/>
    </row>
    <row r="4" ht="15">
      <c r="A4" s="2"/>
    </row>
    <row r="5" s="16" customFormat="1" ht="15">
      <c r="A5" s="16" t="s">
        <v>61</v>
      </c>
    </row>
    <row r="6" s="16" customFormat="1" ht="15">
      <c r="A6" s="16" t="s">
        <v>8</v>
      </c>
    </row>
    <row r="7" s="16" customFormat="1" ht="15">
      <c r="A7" s="16" t="s">
        <v>62</v>
      </c>
    </row>
    <row r="8" s="16" customFormat="1" ht="15">
      <c r="A8" s="16" t="s">
        <v>9</v>
      </c>
    </row>
    <row r="9" s="16" customFormat="1" ht="15">
      <c r="A9" s="16" t="s">
        <v>170</v>
      </c>
    </row>
    <row r="10" s="16" customFormat="1" ht="15">
      <c r="A10" s="16" t="s">
        <v>63</v>
      </c>
    </row>
    <row r="11" spans="1:4" s="16" customFormat="1" ht="15">
      <c r="A11" s="24" t="s">
        <v>69</v>
      </c>
      <c r="C11" s="25"/>
      <c r="D11" s="25"/>
    </row>
    <row r="12" s="16" customFormat="1" ht="15">
      <c r="A12" s="18" t="s">
        <v>54</v>
      </c>
    </row>
    <row r="13" s="16" customFormat="1" ht="15">
      <c r="A13" s="16" t="s">
        <v>10</v>
      </c>
    </row>
    <row r="14" ht="15">
      <c r="A14" s="2"/>
    </row>
    <row r="15" spans="1:6" ht="32.25" customHeight="1">
      <c r="A15" s="110" t="s">
        <v>0</v>
      </c>
      <c r="B15" s="110" t="s">
        <v>1</v>
      </c>
      <c r="C15" s="110" t="s">
        <v>2</v>
      </c>
      <c r="D15" s="110" t="s">
        <v>3</v>
      </c>
      <c r="E15" s="110"/>
      <c r="F15" s="110"/>
    </row>
    <row r="16" spans="1:6" ht="15">
      <c r="A16" s="110"/>
      <c r="B16" s="110"/>
      <c r="C16" s="110"/>
      <c r="D16" s="110" t="s">
        <v>4</v>
      </c>
      <c r="E16" s="110"/>
      <c r="F16" s="110" t="s">
        <v>5</v>
      </c>
    </row>
    <row r="17" spans="1:6" ht="60.75" customHeight="1">
      <c r="A17" s="110"/>
      <c r="B17" s="110"/>
      <c r="C17" s="110"/>
      <c r="D17" s="49" t="s">
        <v>56</v>
      </c>
      <c r="E17" s="49" t="s">
        <v>57</v>
      </c>
      <c r="F17" s="110"/>
    </row>
    <row r="18" spans="1:6" ht="15">
      <c r="A18" s="49">
        <v>1</v>
      </c>
      <c r="B18" s="49">
        <v>2</v>
      </c>
      <c r="C18" s="49">
        <v>3</v>
      </c>
      <c r="D18" s="49">
        <v>4</v>
      </c>
      <c r="E18" s="49">
        <v>5</v>
      </c>
      <c r="F18" s="49">
        <v>6</v>
      </c>
    </row>
    <row r="19" spans="1:6" ht="30">
      <c r="A19" s="21">
        <v>1</v>
      </c>
      <c r="B19" s="13" t="s">
        <v>50</v>
      </c>
      <c r="C19" s="13" t="s">
        <v>52</v>
      </c>
      <c r="D19" s="29">
        <f>278165+362360</f>
        <v>640525</v>
      </c>
      <c r="E19" s="29">
        <f>16377016+113287</f>
        <v>16490303</v>
      </c>
      <c r="F19" s="21">
        <v>0</v>
      </c>
    </row>
    <row r="20" spans="1:6" ht="30">
      <c r="A20" s="21">
        <v>2</v>
      </c>
      <c r="B20" s="13" t="s">
        <v>11</v>
      </c>
      <c r="C20" s="13" t="s">
        <v>53</v>
      </c>
      <c r="D20" s="30">
        <f>D19-48-38</f>
        <v>640439</v>
      </c>
      <c r="E20" s="30">
        <f>E19-1268715-113</f>
        <v>15221475</v>
      </c>
      <c r="F20" s="21">
        <v>0</v>
      </c>
    </row>
    <row r="21" spans="1:6" ht="15">
      <c r="A21" s="8"/>
      <c r="B21" s="9"/>
      <c r="C21" s="9"/>
      <c r="D21" s="10"/>
      <c r="E21" s="10"/>
      <c r="F21" s="8"/>
    </row>
    <row r="22" ht="15">
      <c r="A22" s="11" t="s">
        <v>58</v>
      </c>
    </row>
    <row r="23" ht="15">
      <c r="A23" s="11" t="s">
        <v>59</v>
      </c>
    </row>
    <row r="24" ht="15">
      <c r="E24" s="7"/>
    </row>
    <row r="25" ht="15">
      <c r="E25" s="6"/>
    </row>
  </sheetData>
  <sheetProtection/>
  <mergeCells count="7">
    <mergeCell ref="A3:F3"/>
    <mergeCell ref="A15:A17"/>
    <mergeCell ref="B15:B17"/>
    <mergeCell ref="C15:C17"/>
    <mergeCell ref="D15:F15"/>
    <mergeCell ref="D16:E16"/>
    <mergeCell ref="F16:F17"/>
  </mergeCells>
  <printOptions/>
  <pageMargins left="0.7086614173228347" right="0.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zoomScalePageLayoutView="0" workbookViewId="0" topLeftCell="A1">
      <selection activeCell="B17" sqref="B17"/>
    </sheetView>
  </sheetViews>
  <sheetFormatPr defaultColWidth="9.140625" defaultRowHeight="15"/>
  <cols>
    <col min="1" max="1" width="5.7109375" style="16" bestFit="1" customWidth="1"/>
    <col min="2" max="2" width="61.28125" style="16" customWidth="1"/>
    <col min="3" max="3" width="10.421875" style="16" customWidth="1"/>
    <col min="4" max="4" width="17.8515625" style="16" customWidth="1"/>
    <col min="5" max="5" width="18.7109375" style="16" customWidth="1"/>
    <col min="6" max="7" width="11.57421875" style="16" customWidth="1"/>
    <col min="8" max="8" width="14.00390625" style="16" customWidth="1"/>
    <col min="9" max="9" width="15.421875" style="16" customWidth="1"/>
    <col min="10" max="16384" width="9.140625" style="16" customWidth="1"/>
  </cols>
  <sheetData>
    <row r="1" ht="15">
      <c r="I1" s="17" t="s">
        <v>18</v>
      </c>
    </row>
    <row r="3" spans="1:9" ht="30.75" customHeight="1">
      <c r="A3" s="111" t="s">
        <v>19</v>
      </c>
      <c r="B3" s="111"/>
      <c r="C3" s="111"/>
      <c r="D3" s="111"/>
      <c r="E3" s="111"/>
      <c r="F3" s="111"/>
      <c r="G3" s="111"/>
      <c r="H3" s="111"/>
      <c r="I3" s="111"/>
    </row>
    <row r="5" ht="15">
      <c r="A5" s="16" t="s">
        <v>61</v>
      </c>
    </row>
    <row r="6" ht="15">
      <c r="A6" s="16" t="s">
        <v>8</v>
      </c>
    </row>
    <row r="7" ht="15">
      <c r="A7" s="16" t="s">
        <v>62</v>
      </c>
    </row>
    <row r="8" ht="15">
      <c r="A8" s="16" t="s">
        <v>9</v>
      </c>
    </row>
    <row r="9" ht="15">
      <c r="A9" s="16" t="s">
        <v>139</v>
      </c>
    </row>
    <row r="10" ht="15">
      <c r="A10" s="16" t="s">
        <v>63</v>
      </c>
    </row>
    <row r="11" spans="1:5" ht="15">
      <c r="A11" s="24" t="s">
        <v>69</v>
      </c>
      <c r="B11" s="25"/>
      <c r="C11" s="25"/>
      <c r="D11" s="25"/>
      <c r="E11" s="25"/>
    </row>
    <row r="12" ht="15">
      <c r="A12" s="18" t="s">
        <v>54</v>
      </c>
    </row>
    <row r="13" ht="15">
      <c r="A13" s="16" t="s">
        <v>10</v>
      </c>
    </row>
    <row r="15" spans="1:9" ht="92.25" customHeight="1">
      <c r="A15" s="19" t="s">
        <v>0</v>
      </c>
      <c r="B15" s="19" t="s">
        <v>12</v>
      </c>
      <c r="C15" s="19" t="s">
        <v>13</v>
      </c>
      <c r="D15" s="19" t="s">
        <v>14</v>
      </c>
      <c r="E15" s="19" t="s">
        <v>15</v>
      </c>
      <c r="F15" s="112" t="s">
        <v>20</v>
      </c>
      <c r="G15" s="112"/>
      <c r="H15" s="19" t="s">
        <v>16</v>
      </c>
      <c r="I15" s="19" t="s">
        <v>17</v>
      </c>
    </row>
    <row r="16" spans="1:9" ht="15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113">
        <v>6</v>
      </c>
      <c r="G16" s="113"/>
      <c r="H16" s="20">
        <v>7</v>
      </c>
      <c r="I16" s="20">
        <v>8</v>
      </c>
    </row>
    <row r="17" spans="1:12" ht="270">
      <c r="A17" s="14">
        <v>1</v>
      </c>
      <c r="B17" s="47" t="s">
        <v>55</v>
      </c>
      <c r="C17" s="48">
        <v>87</v>
      </c>
      <c r="D17" s="14">
        <v>87</v>
      </c>
      <c r="E17" s="14">
        <v>12</v>
      </c>
      <c r="F17" s="14" t="s">
        <v>136</v>
      </c>
      <c r="G17" s="14" t="s">
        <v>138</v>
      </c>
      <c r="H17" s="14">
        <v>21</v>
      </c>
      <c r="I17" s="14" t="s">
        <v>137</v>
      </c>
      <c r="L17" s="16" t="s">
        <v>103</v>
      </c>
    </row>
    <row r="19" ht="15">
      <c r="A19" s="16" t="s">
        <v>22</v>
      </c>
    </row>
    <row r="20" ht="15">
      <c r="A20" s="16" t="s">
        <v>21</v>
      </c>
    </row>
  </sheetData>
  <sheetProtection/>
  <mergeCells count="3">
    <mergeCell ref="A3:I3"/>
    <mergeCell ref="F15:G15"/>
    <mergeCell ref="F16:G16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="90" zoomScaleNormal="90" zoomScalePageLayoutView="0" workbookViewId="0" topLeftCell="A1">
      <selection activeCell="B9" sqref="B9"/>
    </sheetView>
  </sheetViews>
  <sheetFormatPr defaultColWidth="9.140625" defaultRowHeight="15"/>
  <cols>
    <col min="1" max="1" width="5.421875" style="3" customWidth="1"/>
    <col min="2" max="2" width="26.28125" style="3" customWidth="1"/>
    <col min="3" max="6" width="35.7109375" style="3" customWidth="1"/>
    <col min="7" max="16384" width="9.140625" style="3" customWidth="1"/>
  </cols>
  <sheetData>
    <row r="1" spans="5:6" ht="15">
      <c r="E1" s="1"/>
      <c r="F1" s="1" t="s">
        <v>30</v>
      </c>
    </row>
    <row r="3" spans="1:6" ht="15">
      <c r="A3" s="109" t="s">
        <v>31</v>
      </c>
      <c r="B3" s="109"/>
      <c r="C3" s="109"/>
      <c r="D3" s="109"/>
      <c r="E3" s="109"/>
      <c r="F3" s="109"/>
    </row>
    <row r="5" ht="15">
      <c r="A5" s="16" t="s">
        <v>61</v>
      </c>
    </row>
    <row r="6" ht="15">
      <c r="A6" s="16" t="s">
        <v>8</v>
      </c>
    </row>
    <row r="7" ht="15">
      <c r="A7" s="16" t="s">
        <v>62</v>
      </c>
    </row>
    <row r="8" ht="15">
      <c r="A8" s="16" t="s">
        <v>9</v>
      </c>
    </row>
    <row r="9" ht="15">
      <c r="A9" s="16" t="s">
        <v>139</v>
      </c>
    </row>
    <row r="10" spans="1:4" ht="15">
      <c r="A10" s="16" t="s">
        <v>63</v>
      </c>
      <c r="B10" s="26"/>
      <c r="C10" s="26"/>
      <c r="D10" s="26"/>
    </row>
    <row r="11" spans="1:4" ht="15">
      <c r="A11" s="24" t="s">
        <v>69</v>
      </c>
      <c r="B11" s="26"/>
      <c r="C11" s="26"/>
      <c r="D11" s="26"/>
    </row>
    <row r="12" ht="15">
      <c r="A12" s="18" t="s">
        <v>54</v>
      </c>
    </row>
    <row r="13" ht="15">
      <c r="A13" s="16" t="s">
        <v>10</v>
      </c>
    </row>
    <row r="15" spans="1:7" ht="15" customHeight="1">
      <c r="A15" s="114" t="s">
        <v>29</v>
      </c>
      <c r="B15" s="114" t="s">
        <v>23</v>
      </c>
      <c r="C15" s="112" t="s">
        <v>24</v>
      </c>
      <c r="D15" s="112"/>
      <c r="E15" s="112"/>
      <c r="F15" s="112"/>
      <c r="G15" s="5"/>
    </row>
    <row r="16" spans="1:7" ht="90">
      <c r="A16" s="115"/>
      <c r="B16" s="115"/>
      <c r="C16" s="14" t="s">
        <v>25</v>
      </c>
      <c r="D16" s="14" t="s">
        <v>26</v>
      </c>
      <c r="E16" s="14" t="s">
        <v>27</v>
      </c>
      <c r="F16" s="14" t="s">
        <v>28</v>
      </c>
      <c r="G16" s="5"/>
    </row>
    <row r="17" spans="1:7" ht="15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4"/>
    </row>
    <row r="18" spans="1:7" ht="294" customHeight="1">
      <c r="A18" s="14">
        <v>1</v>
      </c>
      <c r="B18" s="14" t="s">
        <v>51</v>
      </c>
      <c r="C18" s="14" t="s">
        <v>60</v>
      </c>
      <c r="D18" s="46" t="s">
        <v>70</v>
      </c>
      <c r="E18" s="46" t="s">
        <v>74</v>
      </c>
      <c r="F18" s="46" t="s">
        <v>75</v>
      </c>
      <c r="G18" s="4"/>
    </row>
  </sheetData>
  <sheetProtection/>
  <mergeCells count="4">
    <mergeCell ref="A3:F3"/>
    <mergeCell ref="A15:A16"/>
    <mergeCell ref="B15:B16"/>
    <mergeCell ref="C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80" zoomScaleNormal="80" zoomScalePageLayoutView="0" workbookViewId="0" topLeftCell="A1">
      <selection activeCell="C21" sqref="C21"/>
    </sheetView>
  </sheetViews>
  <sheetFormatPr defaultColWidth="9.140625" defaultRowHeight="15"/>
  <cols>
    <col min="1" max="1" width="4.28125" style="22" customWidth="1"/>
    <col min="2" max="2" width="10.8515625" style="22" customWidth="1"/>
    <col min="3" max="4" width="15.7109375" style="22" customWidth="1"/>
    <col min="5" max="5" width="12.7109375" style="22" customWidth="1"/>
    <col min="6" max="7" width="15.7109375" style="22" customWidth="1"/>
    <col min="8" max="8" width="28.140625" style="22" customWidth="1"/>
    <col min="9" max="9" width="15.8515625" style="22" customWidth="1"/>
    <col min="10" max="10" width="16.00390625" style="22" customWidth="1"/>
    <col min="11" max="11" width="11.28125" style="22" customWidth="1"/>
    <col min="12" max="12" width="10.00390625" style="22" customWidth="1"/>
    <col min="13" max="13" width="12.57421875" style="22" customWidth="1"/>
    <col min="14" max="14" width="22.140625" style="22" customWidth="1"/>
    <col min="15" max="15" width="18.8515625" style="22" customWidth="1"/>
    <col min="16" max="16" width="8.140625" style="22" customWidth="1"/>
    <col min="17" max="17" width="18.421875" style="22" customWidth="1"/>
    <col min="18" max="16384" width="9.140625" style="22" customWidth="1"/>
  </cols>
  <sheetData>
    <row r="1" s="16" customFormat="1" ht="15">
      <c r="P1" s="16" t="s">
        <v>42</v>
      </c>
    </row>
    <row r="2" s="16" customFormat="1" ht="15"/>
    <row r="3" spans="1:16" s="23" customFormat="1" ht="15" customHeight="1">
      <c r="A3" s="154" t="s">
        <v>43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6" s="16" customFormat="1" ht="7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ht="17.25" customHeight="1">
      <c r="A5" s="16" t="s">
        <v>61</v>
      </c>
    </row>
    <row r="6" ht="15">
      <c r="A6" s="16" t="s">
        <v>8</v>
      </c>
    </row>
    <row r="7" ht="15">
      <c r="A7" s="16" t="s">
        <v>62</v>
      </c>
    </row>
    <row r="8" ht="15">
      <c r="A8" s="16" t="s">
        <v>9</v>
      </c>
    </row>
    <row r="9" ht="15">
      <c r="A9" s="16" t="s">
        <v>139</v>
      </c>
    </row>
    <row r="10" spans="1:8" ht="15">
      <c r="A10" s="25" t="s">
        <v>63</v>
      </c>
      <c r="B10" s="35"/>
      <c r="C10" s="35"/>
      <c r="D10" s="35"/>
      <c r="E10" s="35"/>
      <c r="F10" s="35"/>
      <c r="G10" s="35"/>
      <c r="H10" s="35"/>
    </row>
    <row r="11" spans="1:8" ht="15">
      <c r="A11" s="24" t="s">
        <v>76</v>
      </c>
      <c r="B11" s="35"/>
      <c r="C11" s="35"/>
      <c r="D11" s="35"/>
      <c r="E11" s="35"/>
      <c r="F11" s="25" t="s">
        <v>77</v>
      </c>
      <c r="G11" s="25"/>
      <c r="H11" s="25"/>
    </row>
    <row r="12" ht="15">
      <c r="A12" s="18" t="s">
        <v>54</v>
      </c>
    </row>
    <row r="13" ht="15">
      <c r="A13" s="16" t="s">
        <v>10</v>
      </c>
    </row>
    <row r="14" ht="9" customHeight="1"/>
    <row r="15" spans="1:16" ht="43.5" customHeight="1">
      <c r="A15" s="155" t="s">
        <v>0</v>
      </c>
      <c r="B15" s="151" t="s">
        <v>32</v>
      </c>
      <c r="C15" s="151" t="s">
        <v>33</v>
      </c>
      <c r="D15" s="151"/>
      <c r="E15" s="151"/>
      <c r="F15" s="151"/>
      <c r="G15" s="151"/>
      <c r="H15" s="152" t="s">
        <v>34</v>
      </c>
      <c r="I15" s="152"/>
      <c r="J15" s="152" t="s">
        <v>35</v>
      </c>
      <c r="K15" s="152" t="s">
        <v>36</v>
      </c>
      <c r="L15" s="152"/>
      <c r="M15" s="151" t="s">
        <v>37</v>
      </c>
      <c r="N15" s="151" t="s">
        <v>44</v>
      </c>
      <c r="O15" s="151" t="s">
        <v>38</v>
      </c>
      <c r="P15" s="151" t="s">
        <v>71</v>
      </c>
    </row>
    <row r="16" spans="1:16" ht="30.75" customHeight="1">
      <c r="A16" s="156"/>
      <c r="B16" s="151"/>
      <c r="C16" s="151" t="s">
        <v>39</v>
      </c>
      <c r="D16" s="151"/>
      <c r="E16" s="151" t="s">
        <v>40</v>
      </c>
      <c r="F16" s="151"/>
      <c r="G16" s="151"/>
      <c r="H16" s="152" t="s">
        <v>41</v>
      </c>
      <c r="I16" s="153" t="s">
        <v>49</v>
      </c>
      <c r="J16" s="152"/>
      <c r="K16" s="152" t="s">
        <v>41</v>
      </c>
      <c r="L16" s="152" t="s">
        <v>49</v>
      </c>
      <c r="M16" s="151"/>
      <c r="N16" s="151"/>
      <c r="O16" s="151"/>
      <c r="P16" s="151"/>
    </row>
    <row r="17" spans="1:16" ht="59.25" customHeight="1">
      <c r="A17" s="157"/>
      <c r="B17" s="151"/>
      <c r="C17" s="80" t="s">
        <v>46</v>
      </c>
      <c r="D17" s="80" t="s">
        <v>47</v>
      </c>
      <c r="E17" s="80" t="s">
        <v>45</v>
      </c>
      <c r="F17" s="80" t="s">
        <v>48</v>
      </c>
      <c r="G17" s="80" t="s">
        <v>72</v>
      </c>
      <c r="H17" s="152"/>
      <c r="I17" s="153"/>
      <c r="J17" s="152"/>
      <c r="K17" s="152"/>
      <c r="L17" s="152"/>
      <c r="M17" s="151"/>
      <c r="N17" s="151"/>
      <c r="O17" s="151"/>
      <c r="P17" s="151"/>
    </row>
    <row r="18" spans="1:16" ht="15">
      <c r="A18" s="28">
        <v>1</v>
      </c>
      <c r="B18" s="78">
        <v>2</v>
      </c>
      <c r="C18" s="78">
        <v>3</v>
      </c>
      <c r="D18" s="78">
        <v>4</v>
      </c>
      <c r="E18" s="78">
        <v>5</v>
      </c>
      <c r="F18" s="78">
        <v>6</v>
      </c>
      <c r="G18" s="78">
        <v>7</v>
      </c>
      <c r="H18" s="78">
        <v>8</v>
      </c>
      <c r="I18" s="78">
        <v>9</v>
      </c>
      <c r="J18" s="78">
        <v>10</v>
      </c>
      <c r="K18" s="78">
        <v>11</v>
      </c>
      <c r="L18" s="78">
        <v>12</v>
      </c>
      <c r="M18" s="78">
        <v>13</v>
      </c>
      <c r="N18" s="78">
        <v>14</v>
      </c>
      <c r="O18" s="78">
        <v>15</v>
      </c>
      <c r="P18" s="78">
        <v>16</v>
      </c>
    </row>
    <row r="19" spans="1:16" ht="30">
      <c r="A19" s="36">
        <v>1</v>
      </c>
      <c r="B19" s="37" t="s">
        <v>73</v>
      </c>
      <c r="C19" s="31">
        <v>0</v>
      </c>
      <c r="D19" s="31">
        <v>0</v>
      </c>
      <c r="E19" s="31">
        <v>0</v>
      </c>
      <c r="F19" s="31">
        <v>0</v>
      </c>
      <c r="G19" s="31" t="s">
        <v>65</v>
      </c>
      <c r="H19" s="78" t="s">
        <v>78</v>
      </c>
      <c r="I19" s="79">
        <v>0</v>
      </c>
      <c r="J19" s="38">
        <v>1060</v>
      </c>
      <c r="K19" s="38">
        <v>1</v>
      </c>
      <c r="L19" s="79">
        <v>0</v>
      </c>
      <c r="M19" s="38">
        <v>1060</v>
      </c>
      <c r="N19" s="32" t="s">
        <v>79</v>
      </c>
      <c r="O19" s="39" t="s">
        <v>80</v>
      </c>
      <c r="P19" s="78"/>
    </row>
    <row r="20" spans="1:16" ht="31.5" customHeight="1">
      <c r="A20" s="130">
        <v>2</v>
      </c>
      <c r="B20" s="141" t="s">
        <v>73</v>
      </c>
      <c r="C20" s="31">
        <v>0</v>
      </c>
      <c r="D20" s="31">
        <v>0</v>
      </c>
      <c r="E20" s="31">
        <v>0</v>
      </c>
      <c r="F20" s="31">
        <v>0</v>
      </c>
      <c r="G20" s="31" t="s">
        <v>65</v>
      </c>
      <c r="H20" s="31">
        <v>0</v>
      </c>
      <c r="I20" s="142" t="s">
        <v>81</v>
      </c>
      <c r="J20" s="149">
        <v>32.48</v>
      </c>
      <c r="K20" s="130"/>
      <c r="L20" s="130" t="s">
        <v>104</v>
      </c>
      <c r="M20" s="135">
        <v>1877</v>
      </c>
      <c r="N20" s="137" t="s">
        <v>67</v>
      </c>
      <c r="O20" s="39" t="s">
        <v>82</v>
      </c>
      <c r="P20" s="12"/>
    </row>
    <row r="21" spans="1:16" ht="158.25" customHeight="1">
      <c r="A21" s="140"/>
      <c r="B21" s="131"/>
      <c r="C21" s="31">
        <v>0</v>
      </c>
      <c r="D21" s="31">
        <v>0</v>
      </c>
      <c r="E21" s="31">
        <v>0</v>
      </c>
      <c r="F21" s="31" t="s">
        <v>65</v>
      </c>
      <c r="G21" s="31">
        <v>0</v>
      </c>
      <c r="H21" s="31" t="s">
        <v>66</v>
      </c>
      <c r="I21" s="132"/>
      <c r="J21" s="150"/>
      <c r="K21" s="140"/>
      <c r="L21" s="140"/>
      <c r="M21" s="136"/>
      <c r="N21" s="138"/>
      <c r="O21" s="39" t="s">
        <v>83</v>
      </c>
      <c r="P21" s="12"/>
    </row>
    <row r="22" spans="1:16" ht="48.75" customHeight="1">
      <c r="A22" s="130">
        <v>3</v>
      </c>
      <c r="B22" s="141" t="s">
        <v>105</v>
      </c>
      <c r="C22" s="31">
        <v>0</v>
      </c>
      <c r="D22" s="31">
        <v>0</v>
      </c>
      <c r="E22" s="31">
        <v>0</v>
      </c>
      <c r="F22" s="31">
        <v>0</v>
      </c>
      <c r="G22" s="31" t="s">
        <v>65</v>
      </c>
      <c r="H22" s="31">
        <v>0</v>
      </c>
      <c r="I22" s="142" t="s">
        <v>81</v>
      </c>
      <c r="J22" s="40">
        <v>24.67</v>
      </c>
      <c r="K22" s="130">
        <v>0</v>
      </c>
      <c r="L22" s="34" t="s">
        <v>84</v>
      </c>
      <c r="M22" s="33">
        <v>2382</v>
      </c>
      <c r="N22" s="32" t="s">
        <v>68</v>
      </c>
      <c r="O22" s="41" t="s">
        <v>85</v>
      </c>
      <c r="P22" s="12"/>
    </row>
    <row r="23" spans="1:16" ht="51.75" customHeight="1">
      <c r="A23" s="139"/>
      <c r="B23" s="131"/>
      <c r="C23" s="31">
        <v>0</v>
      </c>
      <c r="D23" s="31">
        <v>0</v>
      </c>
      <c r="E23" s="31">
        <v>0</v>
      </c>
      <c r="F23" s="31" t="s">
        <v>65</v>
      </c>
      <c r="G23" s="31">
        <v>0</v>
      </c>
      <c r="H23" s="31" t="s">
        <v>66</v>
      </c>
      <c r="I23" s="132"/>
      <c r="J23" s="143">
        <v>26.8</v>
      </c>
      <c r="K23" s="139"/>
      <c r="L23" s="145" t="s">
        <v>86</v>
      </c>
      <c r="M23" s="143">
        <v>47.43</v>
      </c>
      <c r="N23" s="147" t="s">
        <v>68</v>
      </c>
      <c r="O23" s="128" t="s">
        <v>87</v>
      </c>
      <c r="P23" s="12"/>
    </row>
    <row r="24" spans="1:16" ht="92.25" customHeight="1" hidden="1">
      <c r="A24" s="140"/>
      <c r="B24" s="132"/>
      <c r="C24" s="130">
        <v>0</v>
      </c>
      <c r="D24" s="130">
        <v>0</v>
      </c>
      <c r="E24" s="130">
        <v>0</v>
      </c>
      <c r="F24" s="130">
        <v>0</v>
      </c>
      <c r="G24" s="130" t="s">
        <v>65</v>
      </c>
      <c r="H24" s="130" t="s">
        <v>66</v>
      </c>
      <c r="I24" s="130" t="s">
        <v>106</v>
      </c>
      <c r="J24" s="144"/>
      <c r="K24" s="140"/>
      <c r="L24" s="146"/>
      <c r="M24" s="144"/>
      <c r="N24" s="148"/>
      <c r="O24" s="129"/>
      <c r="P24" s="50"/>
    </row>
    <row r="25" spans="3:15" ht="0.75" customHeight="1" hidden="1">
      <c r="C25" s="131"/>
      <c r="D25" s="131"/>
      <c r="E25" s="131"/>
      <c r="F25" s="131"/>
      <c r="G25" s="131"/>
      <c r="H25" s="133"/>
      <c r="I25" s="131"/>
      <c r="J25" s="42">
        <v>32.1</v>
      </c>
      <c r="L25" s="31" t="s">
        <v>88</v>
      </c>
      <c r="M25" s="43">
        <v>74.53</v>
      </c>
      <c r="N25" s="51" t="s">
        <v>64</v>
      </c>
      <c r="O25" s="41" t="s">
        <v>89</v>
      </c>
    </row>
    <row r="26" spans="3:15" ht="15.75" customHeight="1" hidden="1">
      <c r="C26" s="132"/>
      <c r="D26" s="132"/>
      <c r="E26" s="132"/>
      <c r="F26" s="132"/>
      <c r="G26" s="132"/>
      <c r="H26" s="134"/>
      <c r="I26" s="132"/>
      <c r="J26" s="52">
        <v>32.1</v>
      </c>
      <c r="L26" s="34" t="s">
        <v>88</v>
      </c>
      <c r="M26" s="53">
        <v>75.53</v>
      </c>
      <c r="N26" s="51" t="s">
        <v>64</v>
      </c>
      <c r="O26" s="83" t="s">
        <v>89</v>
      </c>
    </row>
    <row r="27" spans="1:16" ht="43.5" customHeight="1">
      <c r="A27" s="21">
        <v>4</v>
      </c>
      <c r="B27" s="37" t="s">
        <v>73</v>
      </c>
      <c r="C27" s="31">
        <v>0</v>
      </c>
      <c r="D27" s="31">
        <v>0</v>
      </c>
      <c r="E27" s="31">
        <v>0</v>
      </c>
      <c r="F27" s="31" t="s">
        <v>65</v>
      </c>
      <c r="G27" s="31">
        <v>0</v>
      </c>
      <c r="H27" s="31">
        <v>0</v>
      </c>
      <c r="I27" s="37" t="s">
        <v>81</v>
      </c>
      <c r="J27" s="42">
        <v>32.1</v>
      </c>
      <c r="K27" s="31">
        <v>0</v>
      </c>
      <c r="L27" s="31" t="s">
        <v>88</v>
      </c>
      <c r="M27" s="43">
        <v>76.53</v>
      </c>
      <c r="N27" s="32" t="s">
        <v>64</v>
      </c>
      <c r="O27" s="41" t="s">
        <v>89</v>
      </c>
      <c r="P27" s="44"/>
    </row>
    <row r="28" spans="1:16" ht="43.5" customHeight="1">
      <c r="A28" s="21">
        <v>5</v>
      </c>
      <c r="B28" s="37" t="s">
        <v>90</v>
      </c>
      <c r="C28" s="31">
        <v>0</v>
      </c>
      <c r="D28" s="31">
        <v>0</v>
      </c>
      <c r="E28" s="31">
        <v>0</v>
      </c>
      <c r="F28" s="31">
        <v>0</v>
      </c>
      <c r="G28" s="31" t="s">
        <v>65</v>
      </c>
      <c r="H28" s="31">
        <v>0</v>
      </c>
      <c r="I28" s="37" t="s">
        <v>81</v>
      </c>
      <c r="J28" s="42">
        <v>26.37</v>
      </c>
      <c r="K28" s="31">
        <v>0</v>
      </c>
      <c r="L28" s="31" t="s">
        <v>91</v>
      </c>
      <c r="M28" s="43">
        <v>319.1</v>
      </c>
      <c r="N28" s="32" t="s">
        <v>68</v>
      </c>
      <c r="O28" s="41" t="s">
        <v>92</v>
      </c>
      <c r="P28" s="44"/>
    </row>
    <row r="29" spans="1:16" ht="43.5" customHeight="1">
      <c r="A29" s="21">
        <v>6</v>
      </c>
      <c r="B29" s="37" t="s">
        <v>90</v>
      </c>
      <c r="C29" s="31">
        <v>0</v>
      </c>
      <c r="D29" s="31">
        <v>0</v>
      </c>
      <c r="E29" s="31">
        <v>0</v>
      </c>
      <c r="F29" s="31">
        <v>0</v>
      </c>
      <c r="G29" s="31" t="s">
        <v>65</v>
      </c>
      <c r="H29" s="31">
        <v>0</v>
      </c>
      <c r="I29" s="37" t="s">
        <v>81</v>
      </c>
      <c r="J29" s="42">
        <v>52.74</v>
      </c>
      <c r="K29" s="31">
        <v>0</v>
      </c>
      <c r="L29" s="31" t="s">
        <v>93</v>
      </c>
      <c r="M29" s="43">
        <v>1139.795</v>
      </c>
      <c r="N29" s="32" t="s">
        <v>67</v>
      </c>
      <c r="O29" s="41" t="s">
        <v>94</v>
      </c>
      <c r="P29" s="44"/>
    </row>
    <row r="30" spans="1:16" ht="43.5" customHeight="1">
      <c r="A30" s="21">
        <v>7</v>
      </c>
      <c r="B30" s="37" t="str">
        <f>B29</f>
        <v>01.04.2013-30.06.2013</v>
      </c>
      <c r="C30" s="31">
        <v>0</v>
      </c>
      <c r="D30" s="31">
        <v>0</v>
      </c>
      <c r="E30" s="31">
        <v>0</v>
      </c>
      <c r="F30" s="31">
        <v>0</v>
      </c>
      <c r="G30" s="31" t="s">
        <v>65</v>
      </c>
      <c r="H30" s="31">
        <v>0</v>
      </c>
      <c r="I30" s="37" t="s">
        <v>81</v>
      </c>
      <c r="J30" s="42">
        <v>34.55</v>
      </c>
      <c r="K30" s="31">
        <v>0</v>
      </c>
      <c r="L30" s="31" t="s">
        <v>95</v>
      </c>
      <c r="M30" s="43">
        <v>485.43</v>
      </c>
      <c r="N30" s="32" t="s">
        <v>67</v>
      </c>
      <c r="O30" s="41" t="s">
        <v>96</v>
      </c>
      <c r="P30" s="44"/>
    </row>
    <row r="31" spans="1:16" ht="82.5" customHeight="1">
      <c r="A31" s="21">
        <v>8</v>
      </c>
      <c r="B31" s="37" t="str">
        <f>B30</f>
        <v>01.04.2013-30.06.2013</v>
      </c>
      <c r="C31" s="31">
        <v>0</v>
      </c>
      <c r="D31" s="31">
        <v>0</v>
      </c>
      <c r="E31" s="31">
        <v>0</v>
      </c>
      <c r="F31" s="31" t="s">
        <v>65</v>
      </c>
      <c r="G31" s="31">
        <v>0</v>
      </c>
      <c r="H31" s="31">
        <v>0</v>
      </c>
      <c r="I31" s="37" t="str">
        <f>I30</f>
        <v>сортовый металопрокат</v>
      </c>
      <c r="J31" s="42">
        <f>M31/10.219</f>
        <v>31.571582346609258</v>
      </c>
      <c r="K31" s="31">
        <v>0</v>
      </c>
      <c r="L31" s="31" t="s">
        <v>97</v>
      </c>
      <c r="M31" s="43">
        <f>76.8+50.76+97.786+97.284</f>
        <v>322.63</v>
      </c>
      <c r="N31" s="32" t="s">
        <v>67</v>
      </c>
      <c r="O31" s="41" t="s">
        <v>98</v>
      </c>
      <c r="P31" s="44"/>
    </row>
    <row r="32" spans="1:16" ht="45" customHeight="1">
      <c r="A32" s="21">
        <v>9</v>
      </c>
      <c r="B32" s="37" t="str">
        <f>B31</f>
        <v>01.04.2013-30.06.2013</v>
      </c>
      <c r="C32" s="31">
        <v>0</v>
      </c>
      <c r="D32" s="31">
        <v>0</v>
      </c>
      <c r="E32" s="31">
        <v>0</v>
      </c>
      <c r="F32" s="31">
        <v>0</v>
      </c>
      <c r="G32" s="31" t="s">
        <v>65</v>
      </c>
      <c r="H32" s="31">
        <v>0</v>
      </c>
      <c r="I32" s="37" t="str">
        <f>I31</f>
        <v>сортовый металопрокат</v>
      </c>
      <c r="J32" s="42">
        <f>M32/16</f>
        <v>26</v>
      </c>
      <c r="K32" s="31">
        <v>0</v>
      </c>
      <c r="L32" s="31" t="s">
        <v>99</v>
      </c>
      <c r="M32" s="42">
        <v>416</v>
      </c>
      <c r="N32" s="32" t="s">
        <v>67</v>
      </c>
      <c r="O32" s="41" t="s">
        <v>100</v>
      </c>
      <c r="P32" s="44"/>
    </row>
    <row r="33" spans="1:16" ht="41.25" customHeight="1">
      <c r="A33" s="21">
        <v>10</v>
      </c>
      <c r="B33" s="37" t="str">
        <f>B31</f>
        <v>01.04.2013-30.06.2013</v>
      </c>
      <c r="C33" s="31">
        <v>0</v>
      </c>
      <c r="D33" s="31">
        <v>0</v>
      </c>
      <c r="E33" s="31">
        <v>0</v>
      </c>
      <c r="F33" s="31">
        <v>0</v>
      </c>
      <c r="G33" s="31" t="s">
        <v>65</v>
      </c>
      <c r="H33" s="31">
        <v>0</v>
      </c>
      <c r="I33" s="37" t="str">
        <f>I31</f>
        <v>сортовый металопрокат</v>
      </c>
      <c r="J33" s="42">
        <v>32.57</v>
      </c>
      <c r="K33" s="31">
        <v>0</v>
      </c>
      <c r="L33" s="31" t="s">
        <v>101</v>
      </c>
      <c r="M33" s="42">
        <v>1448.652</v>
      </c>
      <c r="N33" s="32" t="s">
        <v>67</v>
      </c>
      <c r="O33" s="41" t="s">
        <v>102</v>
      </c>
      <c r="P33" s="44"/>
    </row>
    <row r="34" spans="1:16" ht="48" customHeight="1">
      <c r="A34" s="76">
        <v>11</v>
      </c>
      <c r="B34" s="55" t="s">
        <v>107</v>
      </c>
      <c r="C34" s="56">
        <v>0</v>
      </c>
      <c r="D34" s="56">
        <v>0</v>
      </c>
      <c r="E34" s="56">
        <v>0</v>
      </c>
      <c r="F34" s="56">
        <v>0</v>
      </c>
      <c r="G34" s="31" t="s">
        <v>65</v>
      </c>
      <c r="H34" s="57" t="s">
        <v>108</v>
      </c>
      <c r="I34" s="56">
        <v>0</v>
      </c>
      <c r="J34" s="58">
        <v>184796</v>
      </c>
      <c r="K34" s="56">
        <v>3</v>
      </c>
      <c r="L34" s="59">
        <v>0</v>
      </c>
      <c r="M34" s="58">
        <v>554389</v>
      </c>
      <c r="N34" s="60" t="s">
        <v>109</v>
      </c>
      <c r="O34" s="61" t="s">
        <v>110</v>
      </c>
      <c r="P34" s="54"/>
    </row>
    <row r="35" spans="1:16" ht="41.25" customHeight="1">
      <c r="A35" s="77">
        <v>12</v>
      </c>
      <c r="B35" s="62" t="s">
        <v>107</v>
      </c>
      <c r="C35" s="86">
        <v>0</v>
      </c>
      <c r="D35" s="86">
        <v>0</v>
      </c>
      <c r="E35" s="86">
        <v>0</v>
      </c>
      <c r="F35" s="86">
        <v>0</v>
      </c>
      <c r="G35" s="84" t="s">
        <v>65</v>
      </c>
      <c r="H35" s="63" t="s">
        <v>111</v>
      </c>
      <c r="I35" s="86">
        <v>0</v>
      </c>
      <c r="J35" s="64">
        <v>17605.672</v>
      </c>
      <c r="K35" s="86">
        <v>4</v>
      </c>
      <c r="L35" s="65">
        <v>0</v>
      </c>
      <c r="M35" s="64">
        <v>70422688</v>
      </c>
      <c r="N35" s="85" t="s">
        <v>112</v>
      </c>
      <c r="O35" s="66" t="s">
        <v>113</v>
      </c>
      <c r="P35" s="67"/>
    </row>
    <row r="36" spans="1:16" ht="41.25" customHeight="1">
      <c r="A36" s="124">
        <v>13</v>
      </c>
      <c r="B36" s="126" t="s">
        <v>107</v>
      </c>
      <c r="C36" s="124">
        <v>0</v>
      </c>
      <c r="D36" s="124">
        <v>0</v>
      </c>
      <c r="E36" s="124">
        <v>0</v>
      </c>
      <c r="F36" s="124">
        <v>0</v>
      </c>
      <c r="G36" s="116" t="s">
        <v>65</v>
      </c>
      <c r="H36" s="68" t="s">
        <v>114</v>
      </c>
      <c r="I36" s="56">
        <v>0</v>
      </c>
      <c r="J36" s="58">
        <v>1160</v>
      </c>
      <c r="K36" s="56">
        <v>6</v>
      </c>
      <c r="L36" s="59">
        <v>0</v>
      </c>
      <c r="M36" s="58">
        <v>6960.453</v>
      </c>
      <c r="N36" s="118" t="s">
        <v>112</v>
      </c>
      <c r="O36" s="120" t="s">
        <v>115</v>
      </c>
      <c r="P36" s="122"/>
    </row>
    <row r="37" spans="1:16" ht="41.25" customHeight="1">
      <c r="A37" s="125"/>
      <c r="B37" s="127"/>
      <c r="C37" s="125"/>
      <c r="D37" s="125"/>
      <c r="E37" s="125"/>
      <c r="F37" s="125"/>
      <c r="G37" s="117"/>
      <c r="H37" s="68" t="s">
        <v>116</v>
      </c>
      <c r="I37" s="56">
        <v>0</v>
      </c>
      <c r="J37" s="58">
        <v>2513.8</v>
      </c>
      <c r="K37" s="56">
        <v>6</v>
      </c>
      <c r="L37" s="59">
        <v>0</v>
      </c>
      <c r="M37" s="58">
        <v>15082.807</v>
      </c>
      <c r="N37" s="119"/>
      <c r="O37" s="121"/>
      <c r="P37" s="123"/>
    </row>
    <row r="38" spans="1:16" ht="41.25" customHeight="1">
      <c r="A38" s="68">
        <v>14</v>
      </c>
      <c r="B38" s="69" t="s">
        <v>117</v>
      </c>
      <c r="C38" s="56">
        <v>0</v>
      </c>
      <c r="D38" s="56">
        <v>0</v>
      </c>
      <c r="E38" s="56">
        <v>0</v>
      </c>
      <c r="F38" s="56">
        <v>0</v>
      </c>
      <c r="G38" s="56" t="s">
        <v>65</v>
      </c>
      <c r="H38" s="56">
        <v>0</v>
      </c>
      <c r="I38" s="69" t="s">
        <v>81</v>
      </c>
      <c r="J38" s="70">
        <v>26.4</v>
      </c>
      <c r="K38" s="56">
        <v>0</v>
      </c>
      <c r="L38" s="56" t="s">
        <v>118</v>
      </c>
      <c r="M38" s="71">
        <v>89.7</v>
      </c>
      <c r="N38" s="60" t="s">
        <v>68</v>
      </c>
      <c r="O38" s="72" t="s">
        <v>119</v>
      </c>
      <c r="P38" s="73"/>
    </row>
    <row r="39" spans="1:16" ht="41.25" customHeight="1">
      <c r="A39" s="21">
        <v>15</v>
      </c>
      <c r="B39" s="69" t="s">
        <v>117</v>
      </c>
      <c r="C39" s="56">
        <v>0</v>
      </c>
      <c r="D39" s="56">
        <v>0</v>
      </c>
      <c r="E39" s="56">
        <v>0</v>
      </c>
      <c r="F39" s="31" t="s">
        <v>65</v>
      </c>
      <c r="G39" s="56">
        <v>0</v>
      </c>
      <c r="H39" s="31">
        <v>0</v>
      </c>
      <c r="I39" s="37" t="s">
        <v>81</v>
      </c>
      <c r="J39" s="42">
        <v>26.8</v>
      </c>
      <c r="K39" s="31">
        <v>0</v>
      </c>
      <c r="L39" s="31" t="s">
        <v>120</v>
      </c>
      <c r="M39" s="43">
        <v>78.9</v>
      </c>
      <c r="N39" s="32" t="s">
        <v>68</v>
      </c>
      <c r="O39" s="41" t="s">
        <v>121</v>
      </c>
      <c r="P39" s="44"/>
    </row>
    <row r="40" spans="1:16" ht="41.25" customHeight="1">
      <c r="A40" s="21">
        <v>16</v>
      </c>
      <c r="B40" s="69" t="s">
        <v>122</v>
      </c>
      <c r="C40" s="56">
        <v>0</v>
      </c>
      <c r="D40" s="56">
        <v>0</v>
      </c>
      <c r="E40" s="56">
        <v>0</v>
      </c>
      <c r="F40" s="31" t="s">
        <v>65</v>
      </c>
      <c r="G40" s="56">
        <v>0</v>
      </c>
      <c r="H40" s="31">
        <v>0</v>
      </c>
      <c r="I40" s="37" t="s">
        <v>81</v>
      </c>
      <c r="J40" s="42">
        <v>27.7</v>
      </c>
      <c r="K40" s="31">
        <v>0</v>
      </c>
      <c r="L40" s="31" t="s">
        <v>123</v>
      </c>
      <c r="M40" s="43">
        <v>96.5</v>
      </c>
      <c r="N40" s="32" t="s">
        <v>68</v>
      </c>
      <c r="O40" s="41" t="s">
        <v>124</v>
      </c>
      <c r="P40" s="44"/>
    </row>
    <row r="41" spans="1:16" ht="41.25" customHeight="1">
      <c r="A41" s="21">
        <v>17</v>
      </c>
      <c r="B41" s="69" t="s">
        <v>122</v>
      </c>
      <c r="C41" s="56">
        <v>0</v>
      </c>
      <c r="D41" s="56">
        <v>0</v>
      </c>
      <c r="E41" s="56">
        <v>0</v>
      </c>
      <c r="F41" s="31" t="s">
        <v>65</v>
      </c>
      <c r="G41" s="56">
        <v>0</v>
      </c>
      <c r="H41" s="31">
        <v>0</v>
      </c>
      <c r="I41" s="37" t="s">
        <v>81</v>
      </c>
      <c r="J41" s="74">
        <v>27.67</v>
      </c>
      <c r="K41" s="31">
        <v>0</v>
      </c>
      <c r="L41" s="42" t="s">
        <v>125</v>
      </c>
      <c r="M41" s="43">
        <v>90.2</v>
      </c>
      <c r="N41" s="32" t="s">
        <v>68</v>
      </c>
      <c r="O41" s="41" t="s">
        <v>126</v>
      </c>
      <c r="P41" s="44"/>
    </row>
    <row r="42" spans="1:16" ht="41.25" customHeight="1">
      <c r="A42" s="21">
        <v>18</v>
      </c>
      <c r="B42" s="69" t="s">
        <v>122</v>
      </c>
      <c r="C42" s="56">
        <v>0</v>
      </c>
      <c r="D42" s="56">
        <v>0</v>
      </c>
      <c r="E42" s="56">
        <v>0</v>
      </c>
      <c r="F42" s="31" t="s">
        <v>65</v>
      </c>
      <c r="G42" s="56">
        <v>0</v>
      </c>
      <c r="H42" s="31">
        <v>0</v>
      </c>
      <c r="I42" s="37" t="s">
        <v>81</v>
      </c>
      <c r="J42" s="42">
        <v>31.45</v>
      </c>
      <c r="K42" s="31">
        <v>0</v>
      </c>
      <c r="L42" s="31" t="s">
        <v>127</v>
      </c>
      <c r="M42" s="43">
        <v>33.96</v>
      </c>
      <c r="N42" s="32" t="s">
        <v>68</v>
      </c>
      <c r="O42" s="41" t="s">
        <v>128</v>
      </c>
      <c r="P42" s="44"/>
    </row>
    <row r="43" spans="1:16" ht="41.25" customHeight="1">
      <c r="A43" s="21">
        <v>19</v>
      </c>
      <c r="B43" s="69" t="s">
        <v>129</v>
      </c>
      <c r="C43" s="56">
        <v>0</v>
      </c>
      <c r="D43" s="56">
        <v>0</v>
      </c>
      <c r="E43" s="56">
        <v>0</v>
      </c>
      <c r="F43" s="31">
        <v>0</v>
      </c>
      <c r="G43" s="56" t="s">
        <v>65</v>
      </c>
      <c r="H43" s="31">
        <v>0</v>
      </c>
      <c r="I43" s="37" t="s">
        <v>81</v>
      </c>
      <c r="J43" s="74">
        <v>26.02</v>
      </c>
      <c r="K43" s="31">
        <v>0</v>
      </c>
      <c r="L43" s="31" t="s">
        <v>130</v>
      </c>
      <c r="M43" s="42">
        <v>1142</v>
      </c>
      <c r="N43" s="32" t="s">
        <v>68</v>
      </c>
      <c r="O43" s="41" t="s">
        <v>131</v>
      </c>
      <c r="P43" s="44"/>
    </row>
    <row r="44" spans="1:16" ht="41.25" customHeight="1">
      <c r="A44" s="21">
        <v>20</v>
      </c>
      <c r="B44" s="69" t="s">
        <v>117</v>
      </c>
      <c r="C44" s="31">
        <v>0</v>
      </c>
      <c r="D44" s="31">
        <v>0</v>
      </c>
      <c r="E44" s="31">
        <v>0</v>
      </c>
      <c r="F44" s="31" t="s">
        <v>65</v>
      </c>
      <c r="G44" s="56">
        <v>0</v>
      </c>
      <c r="H44" s="31">
        <v>0</v>
      </c>
      <c r="I44" s="37" t="str">
        <f>I43</f>
        <v>сортовый металопрокат</v>
      </c>
      <c r="J44" s="75">
        <f>M44/16</f>
        <v>26</v>
      </c>
      <c r="K44" s="31">
        <v>0</v>
      </c>
      <c r="L44" s="31" t="s">
        <v>99</v>
      </c>
      <c r="M44" s="42">
        <v>416</v>
      </c>
      <c r="N44" s="32" t="s">
        <v>67</v>
      </c>
      <c r="O44" s="41" t="s">
        <v>100</v>
      </c>
      <c r="P44" s="73"/>
    </row>
    <row r="45" spans="1:16" ht="25.5">
      <c r="A45" s="21">
        <v>21</v>
      </c>
      <c r="B45" s="69" t="s">
        <v>117</v>
      </c>
      <c r="C45" s="31">
        <v>0</v>
      </c>
      <c r="D45" s="31">
        <v>0</v>
      </c>
      <c r="E45" s="31">
        <v>0</v>
      </c>
      <c r="F45" s="31">
        <v>0</v>
      </c>
      <c r="G45" s="56" t="s">
        <v>65</v>
      </c>
      <c r="H45" s="31">
        <v>0</v>
      </c>
      <c r="I45" s="37" t="str">
        <f>I42</f>
        <v>сортовый металопрокат</v>
      </c>
      <c r="J45" s="42">
        <v>32.57</v>
      </c>
      <c r="K45" s="31">
        <v>0</v>
      </c>
      <c r="L45" s="31" t="s">
        <v>101</v>
      </c>
      <c r="M45" s="42">
        <v>1448.652</v>
      </c>
      <c r="N45" s="32" t="s">
        <v>67</v>
      </c>
      <c r="O45" s="41" t="s">
        <v>102</v>
      </c>
      <c r="P45" s="44"/>
    </row>
    <row r="46" spans="1:16" ht="25.5">
      <c r="A46" s="21">
        <v>22</v>
      </c>
      <c r="B46" s="69" t="s">
        <v>117</v>
      </c>
      <c r="C46" s="31">
        <v>0</v>
      </c>
      <c r="D46" s="31">
        <v>0</v>
      </c>
      <c r="E46" s="31">
        <v>0</v>
      </c>
      <c r="F46" s="31" t="s">
        <v>65</v>
      </c>
      <c r="G46" s="56">
        <v>0</v>
      </c>
      <c r="H46" s="31">
        <v>0</v>
      </c>
      <c r="I46" s="37" t="str">
        <f>I43</f>
        <v>сортовый металопрокат</v>
      </c>
      <c r="J46" s="31">
        <v>30.53</v>
      </c>
      <c r="K46" s="31">
        <v>0</v>
      </c>
      <c r="L46" s="31" t="s">
        <v>132</v>
      </c>
      <c r="M46" s="31">
        <v>51.9</v>
      </c>
      <c r="N46" s="32" t="s">
        <v>67</v>
      </c>
      <c r="O46" s="41" t="s">
        <v>133</v>
      </c>
      <c r="P46" s="44"/>
    </row>
    <row r="47" spans="1:16" ht="25.5">
      <c r="A47" s="21">
        <v>23</v>
      </c>
      <c r="B47" s="69" t="s">
        <v>117</v>
      </c>
      <c r="C47" s="31">
        <v>0</v>
      </c>
      <c r="D47" s="31">
        <v>0</v>
      </c>
      <c r="E47" s="31">
        <v>0</v>
      </c>
      <c r="F47" s="31" t="s">
        <v>65</v>
      </c>
      <c r="G47" s="56">
        <v>0</v>
      </c>
      <c r="H47" s="31">
        <v>0</v>
      </c>
      <c r="I47" s="37" t="str">
        <f>I44</f>
        <v>сортовый металопрокат</v>
      </c>
      <c r="J47" s="31">
        <v>31.12</v>
      </c>
      <c r="K47" s="31">
        <v>0</v>
      </c>
      <c r="L47" s="31" t="s">
        <v>134</v>
      </c>
      <c r="M47" s="31">
        <v>80.9</v>
      </c>
      <c r="N47" s="45" t="s">
        <v>67</v>
      </c>
      <c r="O47" s="41" t="s">
        <v>135</v>
      </c>
      <c r="P47" s="44"/>
    </row>
    <row r="48" spans="1:17" ht="30">
      <c r="A48" s="82">
        <v>24</v>
      </c>
      <c r="B48" s="87" t="s">
        <v>140</v>
      </c>
      <c r="C48" s="88">
        <v>0</v>
      </c>
      <c r="D48" s="88">
        <v>0</v>
      </c>
      <c r="E48" s="88">
        <v>0</v>
      </c>
      <c r="F48" s="88">
        <v>0</v>
      </c>
      <c r="G48" s="88" t="s">
        <v>65</v>
      </c>
      <c r="H48" s="89" t="s">
        <v>141</v>
      </c>
      <c r="I48" s="81">
        <v>0</v>
      </c>
      <c r="J48" s="90">
        <v>285.5</v>
      </c>
      <c r="K48" s="91">
        <v>1</v>
      </c>
      <c r="L48" s="81">
        <v>0</v>
      </c>
      <c r="M48" s="91">
        <v>285.5</v>
      </c>
      <c r="N48" s="92" t="s">
        <v>142</v>
      </c>
      <c r="O48" s="93" t="s">
        <v>143</v>
      </c>
      <c r="P48" s="94"/>
      <c r="Q48" s="35"/>
    </row>
    <row r="49" spans="1:17" ht="60">
      <c r="A49" s="82">
        <v>25</v>
      </c>
      <c r="B49" s="87" t="s">
        <v>90</v>
      </c>
      <c r="C49" s="88">
        <v>0</v>
      </c>
      <c r="D49" s="88">
        <v>0</v>
      </c>
      <c r="E49" s="88">
        <v>0</v>
      </c>
      <c r="F49" s="88">
        <v>0</v>
      </c>
      <c r="G49" s="88" t="s">
        <v>65</v>
      </c>
      <c r="H49" s="95" t="s">
        <v>144</v>
      </c>
      <c r="I49" s="96">
        <v>0</v>
      </c>
      <c r="J49" s="97">
        <v>37931.75</v>
      </c>
      <c r="K49" s="97">
        <v>2</v>
      </c>
      <c r="L49" s="96">
        <v>0</v>
      </c>
      <c r="M49" s="97">
        <v>75863.5</v>
      </c>
      <c r="N49" s="98" t="s">
        <v>145</v>
      </c>
      <c r="O49" s="99" t="s">
        <v>146</v>
      </c>
      <c r="P49" s="95"/>
      <c r="Q49" s="35"/>
    </row>
    <row r="50" spans="1:17" ht="60">
      <c r="A50" s="82">
        <v>26</v>
      </c>
      <c r="B50" s="87" t="s">
        <v>90</v>
      </c>
      <c r="C50" s="100">
        <v>0</v>
      </c>
      <c r="D50" s="100">
        <v>0</v>
      </c>
      <c r="E50" s="100">
        <v>0</v>
      </c>
      <c r="F50" s="100">
        <v>0</v>
      </c>
      <c r="G50" s="88" t="s">
        <v>65</v>
      </c>
      <c r="H50" s="95" t="s">
        <v>147</v>
      </c>
      <c r="I50" s="100">
        <v>0</v>
      </c>
      <c r="J50" s="101">
        <v>60120.6</v>
      </c>
      <c r="K50" s="88">
        <v>3</v>
      </c>
      <c r="L50" s="88">
        <v>0</v>
      </c>
      <c r="M50" s="90">
        <v>180362</v>
      </c>
      <c r="N50" s="98" t="s">
        <v>145</v>
      </c>
      <c r="O50" s="99" t="s">
        <v>148</v>
      </c>
      <c r="P50" s="102"/>
      <c r="Q50" s="35"/>
    </row>
    <row r="51" spans="1:17" ht="31.5">
      <c r="A51" s="82">
        <v>27</v>
      </c>
      <c r="B51" s="87" t="s">
        <v>90</v>
      </c>
      <c r="C51" s="100">
        <v>0</v>
      </c>
      <c r="D51" s="100">
        <v>0</v>
      </c>
      <c r="E51" s="100">
        <v>0</v>
      </c>
      <c r="F51" s="100">
        <v>0</v>
      </c>
      <c r="G51" s="88" t="s">
        <v>65</v>
      </c>
      <c r="H51" s="95" t="s">
        <v>149</v>
      </c>
      <c r="I51" s="100">
        <v>0</v>
      </c>
      <c r="J51" s="90">
        <v>17630</v>
      </c>
      <c r="K51" s="88">
        <v>3</v>
      </c>
      <c r="L51" s="88">
        <v>0</v>
      </c>
      <c r="M51" s="90">
        <v>35260</v>
      </c>
      <c r="N51" s="98" t="s">
        <v>150</v>
      </c>
      <c r="O51" s="99" t="s">
        <v>151</v>
      </c>
      <c r="P51" s="102"/>
      <c r="Q51" s="35"/>
    </row>
    <row r="52" spans="1:17" ht="31.5">
      <c r="A52" s="82">
        <v>28</v>
      </c>
      <c r="B52" s="87" t="s">
        <v>90</v>
      </c>
      <c r="C52" s="100">
        <v>0</v>
      </c>
      <c r="D52" s="100">
        <v>0</v>
      </c>
      <c r="E52" s="100">
        <v>0</v>
      </c>
      <c r="F52" s="100">
        <v>0</v>
      </c>
      <c r="G52" s="88" t="s">
        <v>65</v>
      </c>
      <c r="H52" s="95" t="s">
        <v>152</v>
      </c>
      <c r="I52" s="100">
        <v>0</v>
      </c>
      <c r="J52" s="90">
        <v>8539.5</v>
      </c>
      <c r="K52" s="88">
        <v>2</v>
      </c>
      <c r="L52" s="88">
        <v>0</v>
      </c>
      <c r="M52" s="90">
        <v>17079</v>
      </c>
      <c r="N52" s="98" t="s">
        <v>153</v>
      </c>
      <c r="O52" s="99" t="s">
        <v>154</v>
      </c>
      <c r="P52" s="102"/>
      <c r="Q52" s="35"/>
    </row>
    <row r="53" spans="1:17" ht="31.5">
      <c r="A53" s="82">
        <v>29</v>
      </c>
      <c r="B53" s="87" t="s">
        <v>90</v>
      </c>
      <c r="C53" s="100">
        <v>0</v>
      </c>
      <c r="D53" s="100">
        <v>0</v>
      </c>
      <c r="E53" s="100">
        <v>0</v>
      </c>
      <c r="F53" s="100">
        <v>0</v>
      </c>
      <c r="G53" s="88" t="s">
        <v>65</v>
      </c>
      <c r="H53" s="95" t="s">
        <v>155</v>
      </c>
      <c r="I53" s="100">
        <v>0</v>
      </c>
      <c r="J53" s="90">
        <v>15600</v>
      </c>
      <c r="K53" s="88">
        <v>1</v>
      </c>
      <c r="L53" s="88">
        <v>0</v>
      </c>
      <c r="M53" s="90">
        <v>15600</v>
      </c>
      <c r="N53" s="98" t="s">
        <v>153</v>
      </c>
      <c r="O53" s="99" t="s">
        <v>156</v>
      </c>
      <c r="P53" s="102"/>
      <c r="Q53" s="35"/>
    </row>
    <row r="54" spans="1:17" ht="31.5">
      <c r="A54" s="82">
        <v>30</v>
      </c>
      <c r="B54" s="87" t="s">
        <v>90</v>
      </c>
      <c r="C54" s="100">
        <v>0</v>
      </c>
      <c r="D54" s="100">
        <v>0</v>
      </c>
      <c r="E54" s="100">
        <v>0</v>
      </c>
      <c r="F54" s="100">
        <v>0</v>
      </c>
      <c r="G54" s="88" t="s">
        <v>65</v>
      </c>
      <c r="H54" s="95" t="s">
        <v>157</v>
      </c>
      <c r="I54" s="100">
        <v>0</v>
      </c>
      <c r="J54" s="90">
        <v>2938.2</v>
      </c>
      <c r="K54" s="88">
        <v>2</v>
      </c>
      <c r="L54" s="88">
        <v>0</v>
      </c>
      <c r="M54" s="90">
        <v>5876.4</v>
      </c>
      <c r="N54" s="98" t="s">
        <v>158</v>
      </c>
      <c r="O54" s="99" t="s">
        <v>159</v>
      </c>
      <c r="P54" s="102"/>
      <c r="Q54" s="35"/>
    </row>
    <row r="55" spans="1:16" ht="31.5">
      <c r="A55" s="68">
        <v>31</v>
      </c>
      <c r="B55" s="69" t="s">
        <v>160</v>
      </c>
      <c r="C55" s="103">
        <v>0</v>
      </c>
      <c r="D55" s="103">
        <v>0</v>
      </c>
      <c r="E55" s="103">
        <v>0</v>
      </c>
      <c r="F55" s="103">
        <v>0</v>
      </c>
      <c r="G55" s="56" t="s">
        <v>65</v>
      </c>
      <c r="H55" s="48" t="s">
        <v>161</v>
      </c>
      <c r="I55" s="103">
        <v>0</v>
      </c>
      <c r="J55" s="58">
        <v>3796</v>
      </c>
      <c r="K55" s="56">
        <v>1</v>
      </c>
      <c r="L55" s="56">
        <v>0</v>
      </c>
      <c r="M55" s="58">
        <v>3796</v>
      </c>
      <c r="N55" s="104" t="s">
        <v>162</v>
      </c>
      <c r="O55" s="61" t="s">
        <v>163</v>
      </c>
      <c r="P55" s="54"/>
    </row>
    <row r="56" spans="1:16" ht="105">
      <c r="A56" s="88">
        <v>31</v>
      </c>
      <c r="B56" s="82" t="s">
        <v>164</v>
      </c>
      <c r="C56" s="88">
        <v>0</v>
      </c>
      <c r="D56" s="88">
        <v>0</v>
      </c>
      <c r="E56" s="88">
        <v>0</v>
      </c>
      <c r="F56" s="88" t="s">
        <v>65</v>
      </c>
      <c r="G56" s="88">
        <v>0</v>
      </c>
      <c r="H56" s="88">
        <v>0</v>
      </c>
      <c r="I56" s="82">
        <f>I48</f>
        <v>0</v>
      </c>
      <c r="J56" s="105">
        <f>M56/L56</f>
        <v>28.862048894062863</v>
      </c>
      <c r="K56" s="88">
        <v>0</v>
      </c>
      <c r="L56" s="105">
        <f>2+4+2+2.687+3+1.775</f>
        <v>15.462</v>
      </c>
      <c r="M56" s="105">
        <f>50+99.96+54.378+87.046+96+58.881</f>
        <v>446.265</v>
      </c>
      <c r="N56" s="106" t="str">
        <f>N32</f>
        <v>ООО "Металон"</v>
      </c>
      <c r="O56" s="107" t="s">
        <v>165</v>
      </c>
      <c r="P56" s="88"/>
    </row>
    <row r="57" spans="1:16" ht="30">
      <c r="A57" s="88">
        <v>32</v>
      </c>
      <c r="B57" s="82" t="str">
        <f>B56</f>
        <v>01.10.2013-31.12.2013</v>
      </c>
      <c r="C57" s="88">
        <v>0</v>
      </c>
      <c r="D57" s="88">
        <v>0</v>
      </c>
      <c r="E57" s="88">
        <v>0</v>
      </c>
      <c r="F57" s="88">
        <v>0</v>
      </c>
      <c r="G57" s="88" t="s">
        <v>65</v>
      </c>
      <c r="H57" s="88">
        <v>0</v>
      </c>
      <c r="I57" s="82">
        <f>I56</f>
        <v>0</v>
      </c>
      <c r="J57" s="105">
        <f>M57/L57</f>
        <v>29.599875802111363</v>
      </c>
      <c r="K57" s="88">
        <v>0</v>
      </c>
      <c r="L57" s="105">
        <v>48.31</v>
      </c>
      <c r="M57" s="105">
        <v>1429.97</v>
      </c>
      <c r="N57" s="106" t="str">
        <f>N56</f>
        <v>ООО "Металон"</v>
      </c>
      <c r="O57" s="107" t="s">
        <v>166</v>
      </c>
      <c r="P57" s="88"/>
    </row>
    <row r="58" spans="1:16" ht="52.5">
      <c r="A58" s="88">
        <v>33</v>
      </c>
      <c r="B58" s="82" t="str">
        <f>B57</f>
        <v>01.10.2013-31.12.2013</v>
      </c>
      <c r="C58" s="88">
        <v>0</v>
      </c>
      <c r="D58" s="88">
        <v>0</v>
      </c>
      <c r="E58" s="88">
        <v>0</v>
      </c>
      <c r="F58" s="88" t="s">
        <v>65</v>
      </c>
      <c r="G58" s="88">
        <v>0</v>
      </c>
      <c r="H58" s="88">
        <v>0</v>
      </c>
      <c r="I58" s="82">
        <f>I57</f>
        <v>0</v>
      </c>
      <c r="J58" s="105">
        <f>M58/L58</f>
        <v>26.62523639420046</v>
      </c>
      <c r="K58" s="88">
        <v>0</v>
      </c>
      <c r="L58" s="105">
        <f>3.48+3.414+2.276+0.348</f>
        <v>9.518</v>
      </c>
      <c r="M58" s="105">
        <f>92.55+90.97+69.899</f>
        <v>253.41899999999998</v>
      </c>
      <c r="N58" s="108" t="str">
        <f>N23</f>
        <v>ЗАО "ТД "Северсталь-Инвест"</v>
      </c>
      <c r="O58" s="107" t="s">
        <v>167</v>
      </c>
      <c r="P58" s="88"/>
    </row>
    <row r="59" spans="1:16" ht="30">
      <c r="A59" s="88">
        <v>34</v>
      </c>
      <c r="B59" s="82" t="str">
        <f>B58</f>
        <v>01.10.2013-31.12.2013</v>
      </c>
      <c r="C59" s="88">
        <v>0</v>
      </c>
      <c r="D59" s="88">
        <v>0</v>
      </c>
      <c r="E59" s="88">
        <v>0</v>
      </c>
      <c r="F59" s="88">
        <v>0</v>
      </c>
      <c r="G59" s="88" t="s">
        <v>65</v>
      </c>
      <c r="H59" s="88">
        <v>0</v>
      </c>
      <c r="I59" s="82">
        <f>I58</f>
        <v>0</v>
      </c>
      <c r="J59" s="105">
        <f>M59/L59</f>
        <v>30.503023768224647</v>
      </c>
      <c r="K59" s="88">
        <v>0</v>
      </c>
      <c r="L59" s="105">
        <v>42.662</v>
      </c>
      <c r="M59" s="105">
        <v>1301.32</v>
      </c>
      <c r="N59" s="108" t="s">
        <v>168</v>
      </c>
      <c r="O59" s="107" t="s">
        <v>169</v>
      </c>
      <c r="P59" s="88"/>
    </row>
  </sheetData>
  <sheetProtection/>
  <mergeCells count="51">
    <mergeCell ref="A3:P3"/>
    <mergeCell ref="A15:A17"/>
    <mergeCell ref="B15:B17"/>
    <mergeCell ref="C15:G15"/>
    <mergeCell ref="H15:I15"/>
    <mergeCell ref="J15:J17"/>
    <mergeCell ref="K15:L15"/>
    <mergeCell ref="M15:M17"/>
    <mergeCell ref="N15:N17"/>
    <mergeCell ref="O15:O17"/>
    <mergeCell ref="P15:P17"/>
    <mergeCell ref="C16:D16"/>
    <mergeCell ref="E16:G16"/>
    <mergeCell ref="H16:H17"/>
    <mergeCell ref="I16:I17"/>
    <mergeCell ref="K16:K17"/>
    <mergeCell ref="L16:L17"/>
    <mergeCell ref="A20:A21"/>
    <mergeCell ref="B20:B21"/>
    <mergeCell ref="I20:I21"/>
    <mergeCell ref="J20:J21"/>
    <mergeCell ref="K20:K21"/>
    <mergeCell ref="L20:L21"/>
    <mergeCell ref="M20:M21"/>
    <mergeCell ref="N20:N21"/>
    <mergeCell ref="A22:A24"/>
    <mergeCell ref="B22:B24"/>
    <mergeCell ref="I22:I23"/>
    <mergeCell ref="K22:K24"/>
    <mergeCell ref="J23:J24"/>
    <mergeCell ref="L23:L24"/>
    <mergeCell ref="M23:M24"/>
    <mergeCell ref="N23:N24"/>
    <mergeCell ref="O23:O24"/>
    <mergeCell ref="C24:C26"/>
    <mergeCell ref="D24:D26"/>
    <mergeCell ref="E24:E26"/>
    <mergeCell ref="F24:F26"/>
    <mergeCell ref="G24:G26"/>
    <mergeCell ref="H24:H26"/>
    <mergeCell ref="I24:I26"/>
    <mergeCell ref="G36:G37"/>
    <mergeCell ref="N36:N37"/>
    <mergeCell ref="O36:O37"/>
    <mergeCell ref="P36:P37"/>
    <mergeCell ref="A36:A37"/>
    <mergeCell ref="B36:B37"/>
    <mergeCell ref="C36:C37"/>
    <mergeCell ref="D36:D37"/>
    <mergeCell ref="E36:E37"/>
    <mergeCell ref="F36:F37"/>
  </mergeCells>
  <printOptions/>
  <pageMargins left="0.3937007874015748" right="0.3937007874015748" top="0" bottom="0" header="0.31496062992125984" footer="0.31496062992125984"/>
  <pageSetup fitToHeight="5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2014-01-16T16:01:48Z</dcterms:modified>
  <cp:category/>
  <cp:version/>
  <cp:contentType/>
  <cp:contentStatus/>
</cp:coreProperties>
</file>